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775" windowHeight="12375" tabRatio="819" firstSheet="27" activeTab="30"/>
  </bookViews>
  <sheets>
    <sheet name="1-1凤庆县一般公共预算收入情况表" sheetId="1" r:id="rId1"/>
    <sheet name="1-2凤庆县一般公共预算支出情况表" sheetId="2" r:id="rId2"/>
    <sheet name="1-3县本级一般公共预算收入情况表" sheetId="3" r:id="rId3"/>
    <sheet name="1-4县本级一般公共预算支出情况表（公开到项级）" sheetId="4" r:id="rId4"/>
    <sheet name="1-5县本级一般公共预算基本支出情况表（公开到款级）" sheetId="5" r:id="rId5"/>
    <sheet name="1-6一般公共预算支出表（州（市）对下转移支付项目）" sheetId="6" r:id="rId6"/>
    <sheet name="1-7凤庆县分地区税收返还和转移支付预算表" sheetId="7" r:id="rId7"/>
    <sheet name="1-8凤庆县县本级“三公”经费预算财政拨款情况统计表" sheetId="8" r:id="rId8"/>
    <sheet name="2-1凤庆县政府性基金预算收入情况表" sheetId="9" r:id="rId9"/>
    <sheet name="2-2凤庆县政府性基金预算支出情况表" sheetId="10" r:id="rId10"/>
    <sheet name="2-3县本级政府性基金预算收入情况表" sheetId="11" r:id="rId11"/>
    <sheet name="2-4县本级政府性基金预算支出情况表（公开到项级）" sheetId="12" r:id="rId12"/>
    <sheet name="2-5本级政府性基金支出表（州（市）对下转移支付）" sheetId="13" r:id="rId13"/>
    <sheet name="3-1凤庆县国有资本经营收入预算情况表" sheetId="14" r:id="rId14"/>
    <sheet name="3-2凤庆县国有资本经营支出预算情况表" sheetId="15" r:id="rId15"/>
    <sheet name="3-3县本级国有资本经营收入预算情况表" sheetId="16" r:id="rId16"/>
    <sheet name="3-4县本级国有资本经营支出预算情况表（公开到项级）" sheetId="17" r:id="rId17"/>
    <sheet name="3-5 凤庆县国有资本经营预算转移支付表 （分地区）" sheetId="18" r:id="rId18"/>
    <sheet name="3-6 国有资本经营预算转移支付表（分项目）" sheetId="19" r:id="rId19"/>
    <sheet name="4-1凤庆县社会保险基金收入预算情况表" sheetId="20" r:id="rId20"/>
    <sheet name="4-2凤庆县社会保险基金支出预算情况表" sheetId="21" r:id="rId21"/>
    <sheet name="4-3凤庆县县本级社会保险基金收入预算情况表" sheetId="22" r:id="rId22"/>
    <sheet name="4-4凤庆县县本级社会保险基金支出预算情况表" sheetId="23" r:id="rId23"/>
    <sheet name="5-1   2023年地方政府债务限额及余额预算情况表" sheetId="24" r:id="rId24"/>
    <sheet name="5-2  2023年地方政府一般债务余额情况表" sheetId="25" r:id="rId25"/>
    <sheet name="5-3  本级2023年地方政府一般债务余额情况表" sheetId="26" r:id="rId26"/>
    <sheet name="5-4 2023年地方政府专项债务余额情况表" sheetId="27" r:id="rId27"/>
    <sheet name="5-5 本级2023年地方政府专项债务余额情况表（本级）" sheetId="28" r:id="rId28"/>
    <sheet name="5-6 地方政府债券发行及还本付息情况表" sheetId="29" r:id="rId29"/>
    <sheet name="5-7 2024年政府专项债务限额和余额情况表" sheetId="30" r:id="rId30"/>
    <sheet name="5-8 2024年年初新增地方政府债券资金安排表" sheetId="31" r:id="rId31"/>
    <sheet name="6-1重大政策和重点项目绩效目标表" sheetId="32" r:id="rId32"/>
    <sheet name="6-2重点工作情况解释说明汇总表" sheetId="33" r:id="rId33"/>
  </sheets>
  <externalReferences>
    <externalReference r:id="rId34"/>
    <externalReference r:id="rId35"/>
  </externalReferences>
  <definedNames>
    <definedName name="_xlnm._FilterDatabase" localSheetId="0" hidden="1">'1-1凤庆县一般公共预算收入情况表'!$A$4:$F$40</definedName>
    <definedName name="_xlnm._FilterDatabase" localSheetId="1" hidden="1">'1-2凤庆县一般公共预算支出情况表'!$A$3:$F$39</definedName>
    <definedName name="_xlnm._FilterDatabase" localSheetId="2" hidden="1">'1-3县本级一般公共预算收入情况表'!$A$3:$F$39</definedName>
    <definedName name="_xlnm._FilterDatabase" localSheetId="4" hidden="1">'1-5县本级一般公共预算基本支出情况表（公开到款级）'!$A$3:$B$32</definedName>
    <definedName name="_xlnm._FilterDatabase" localSheetId="5" hidden="1">'1-6一般公共预算支出表（州（市）对下转移支付项目）'!$A$3:$E$43</definedName>
    <definedName name="_xlnm._FilterDatabase" localSheetId="8" hidden="1">'2-1凤庆县政府性基金预算收入情况表'!$A$3:$F$37</definedName>
    <definedName name="_xlnm._FilterDatabase" localSheetId="10" hidden="1">'2-3县本级政府性基金预算收入情况表'!$A$3:$F$37</definedName>
    <definedName name="_xlnm._FilterDatabase" localSheetId="13" hidden="1">'3-1凤庆县国有资本经营收入预算情况表'!$A$3:$E$41</definedName>
    <definedName name="_xlnm._FilterDatabase" localSheetId="14" hidden="1">'3-2凤庆县国有资本经营支出预算情况表'!$A$3:$E$28</definedName>
    <definedName name="_xlnm._FilterDatabase" localSheetId="15" hidden="1">'3-3县本级国有资本经营收入预算情况表'!$A$3:$E$35</definedName>
    <definedName name="_xlnm._FilterDatabase" localSheetId="16" hidden="1">'3-4县本级国有资本经营支出预算情况表（公开到项级）'!$A$3:$E$21</definedName>
    <definedName name="_xlnm._FilterDatabase" localSheetId="19" hidden="1">'4-1凤庆县社会保险基金收入预算情况表'!$A$3:$E$38</definedName>
    <definedName name="_xlnm._FilterDatabase" localSheetId="20" hidden="1">'4-2凤庆县社会保险基金支出预算情况表'!$A$3:$E$22</definedName>
    <definedName name="_xlnm._FilterDatabase" localSheetId="21" hidden="1">'4-3凤庆县县本级社会保险基金收入预算情况表'!$A$3:$E$38</definedName>
    <definedName name="_xlnm._FilterDatabase" localSheetId="22" hidden="1">'4-4凤庆县县本级社会保险基金支出预算情况表'!$A$3:$F$22</definedName>
    <definedName name="_xlnm._FilterDatabase" localSheetId="11" hidden="1">'2-4县本级政府性基金预算支出情况表（公开到项级）'!#REF!</definedName>
    <definedName name="_xlnm._FilterDatabase" localSheetId="9" hidden="1">'2-2凤庆县政府性基金预算支出情况表'!#REF!</definedName>
    <definedName name="_xlnm._FilterDatabase" localSheetId="3" hidden="1">'1-4县本级一般公共预算支出情况表（公开到项级）'!#REF!</definedName>
    <definedName name="_xlnm._FilterDatabase" localSheetId="12" hidden="1">'2-5本级政府性基金支出表（州（市）对下转移支付）'!$A$3:$E$18</definedName>
    <definedName name="_lst_r_地方财政预算表2015年全省汇总_10_科目编码名称">[2]_ESList!$A$1:$A$27</definedName>
    <definedName name="_xlnm.Print_Area" localSheetId="0">'1-1凤庆县一般公共预算收入情况表'!$B$1:$E$40</definedName>
    <definedName name="_xlnm.Print_Area" localSheetId="1">'1-2凤庆县一般公共预算支出情况表'!$B$1:$E$38</definedName>
    <definedName name="_xlnm.Print_Area" localSheetId="2">'1-3县本级一般公共预算收入情况表'!$B$1:$E$39</definedName>
    <definedName name="_xlnm.Print_Area" localSheetId="5">'1-6一般公共预算支出表（州（市）对下转移支付项目）'!$A$1:$C$42</definedName>
    <definedName name="_xlnm.Print_Area" localSheetId="8">'2-1凤庆县政府性基金预算收入情况表'!$B$1:$E$37</definedName>
    <definedName name="_xlnm.Print_Area" localSheetId="9">'2-2凤庆县政府性基金预算支出情况表'!#REF!</definedName>
    <definedName name="_xlnm.Print_Area" localSheetId="10">'2-3县本级政府性基金预算收入情况表'!$B$1:$E$37</definedName>
    <definedName name="_xlnm.Print_Area" localSheetId="11">'2-4县本级政府性基金预算支出情况表（公开到项级）'!#REF!</definedName>
    <definedName name="_xlnm.Print_Area" localSheetId="12">'2-5本级政府性基金支出表（州（市）对下转移支付）'!$A$1:$D$15</definedName>
    <definedName name="_xlnm.Print_Titles" localSheetId="0">'1-1凤庆县一般公共预算收入情况表'!$2:$4</definedName>
    <definedName name="_xlnm.Print_Titles" localSheetId="1">'1-2凤庆县一般公共预算支出情况表'!$1:$3</definedName>
    <definedName name="_xlnm.Print_Titles" localSheetId="2">'1-3县本级一般公共预算收入情况表'!$1:$3</definedName>
    <definedName name="_xlnm.Print_Titles" localSheetId="3">'1-4县本级一般公共预算支出情况表（公开到项级）'!#REF!</definedName>
    <definedName name="_xlnm.Print_Titles" localSheetId="5">'1-6一般公共预算支出表（州（市）对下转移支付项目）'!$1:$3</definedName>
    <definedName name="_xlnm.Print_Titles" localSheetId="6">'1-7凤庆县分地区税收返还和转移支付预算表'!$1:$3</definedName>
    <definedName name="_xlnm.Print_Titles" localSheetId="8">'2-1凤庆县政府性基金预算收入情况表'!$1:$3</definedName>
    <definedName name="_xlnm.Print_Titles" localSheetId="9">'2-2凤庆县政府性基金预算支出情况表'!#REF!</definedName>
    <definedName name="_xlnm.Print_Titles" localSheetId="10">'2-3县本级政府性基金预算收入情况表'!$1:$3</definedName>
    <definedName name="_xlnm.Print_Titles" localSheetId="11">'2-4县本级政府性基金预算支出情况表（公开到项级）'!#REF!</definedName>
    <definedName name="_xlnm.Print_Titles" localSheetId="12">'2-5本级政府性基金支出表（州（市）对下转移支付）'!$1:$3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'3-1凤庆县国有资本经营收入预算情况表'!$A$1:$D$41</definedName>
    <definedName name="_xlnm.Print_Titles" localSheetId="13">'3-1凤庆县国有资本经营收入预算情况表'!$1:$3</definedName>
    <definedName name="专项收入年初预算数" localSheetId="13">#REF!</definedName>
    <definedName name="专项收入全年预计数" localSheetId="13">#REF!</definedName>
    <definedName name="_xlnm.Print_Area" localSheetId="14">'3-2凤庆县国有资本经营支出预算情况表'!$A$1:$D$28</definedName>
    <definedName name="_xlnm.Print_Titles" localSheetId="14">'3-2凤庆县国有资本经营支出预算情况表'!$1:$3</definedName>
    <definedName name="专项收入年初预算数" localSheetId="14">#REF!</definedName>
    <definedName name="专项收入全年预计数" localSheetId="14">#REF!</definedName>
    <definedName name="_xlnm.Print_Area" localSheetId="15">'3-3县本级国有资本经营收入预算情况表'!$A$1:$D$35</definedName>
    <definedName name="_xlnm.Print_Titles" localSheetId="15">'3-3县本级国有资本经营收入预算情况表'!$1:$3</definedName>
    <definedName name="专项收入年初预算数" localSheetId="15">#REF!</definedName>
    <definedName name="专项收入全年预计数" localSheetId="15">#REF!</definedName>
    <definedName name="_xlnm.Print_Area" localSheetId="16">'3-4县本级国有资本经营支出预算情况表（公开到项级）'!$A$1:$D$21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'4-1凤庆县社会保险基金收入预算情况表'!$A$1:$D$38</definedName>
    <definedName name="_xlnm.Print_Titles" localSheetId="19">'4-1凤庆县社会保险基金收入预算情况表'!$1:$3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'4-2凤庆县社会保险基金支出预算情况表'!$A$1:$D$22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'4-3凤庆县县本级社会保险基金收入预算情况表'!$A$1:$D$38</definedName>
    <definedName name="_xlnm.Print_Titles" localSheetId="21">'4-3凤庆县县本级社会保险基金收入预算情况表'!$1:$3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'4-4凤庆县县本级社会保险基金支出预算情况表'!$A$1:$D$22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'1-5县本级一般公共预算基本支出情况表（公开到款级）'!$A$1:$B$32</definedName>
    <definedName name="_xlnm.Print_Titles" localSheetId="4">'1-5县本级一般公共预算基本支出情况表（公开到款级）'!$1:$3</definedName>
  </definedNames>
  <calcPr calcId="191029" fullPrecision="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<sst xmlns="http://schemas.openxmlformats.org/spreadsheetml/2006/main" count="5064" uniqueCount="3429">
  <si>
    <t>附件1</t>
  </si>
  <si>
    <t>1-1  2024年凤庆县一般公共预算收入情况表</t>
  </si>
  <si>
    <t>单位：万元</t>
  </si>
  <si>
    <t>科目编码</t>
  </si>
  <si>
    <t>项目</t>
  </si>
  <si>
    <t>2023年执行数</t>
  </si>
  <si>
    <t>2024年预算数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</si>
  <si>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</si>
  <si>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</si>
  <si>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</si>
  <si>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</si>
  <si>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</si>
  <si>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</si>
  <si>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</si>
  <si>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</si>
  <si>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</si>
  <si>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</si>
  <si>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</si>
  <si>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</si>
  <si>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</si>
  <si>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</si>
  <si>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</si>
  <si>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</si>
  <si>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</si>
  <si>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</si>
  <si>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</si>
  <si>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</si>
  <si>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</si>
  <si>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</si>
  <si>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</si>
  <si>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</si>
  <si>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</si>
  <si>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</si>
  <si>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</si>
  <si>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</si>
  <si>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</si>
  <si>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</si>
  <si>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</si>
  <si>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</si>
  <si>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</si>
  <si>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</si>
  <si>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</si>
  <si>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</si>
  <si>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</si>
  <si>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</si>
  <si>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</si>
  <si>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</si>
  <si>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</si>
  <si>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</si>
  <si>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</si>
  <si>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</si>
  <si>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</si>
  <si>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</si>
  <si>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</si>
  <si>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</si>
  <si>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</si>
  <si>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</si>
  <si>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</si>
  <si>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</si>
  <si>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</si>
  <si>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</si>
  <si>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</si>
  <si>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</si>
  <si>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</si>
  <si>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</si>
  <si>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</si>
  <si>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</si>
  <si>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</si>
  <si>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</si>
  <si>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2024年凤庆县一般公共预算支出情况表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</si>
  <si>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</si>
  <si>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</si>
  <si>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</si>
  <si>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</si>
  <si>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</si>
  <si>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</si>
  <si>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</si>
  <si>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</si>
  <si>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</si>
  <si>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</si>
  <si>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</si>
  <si>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</si>
  <si>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</si>
  <si>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</si>
  <si>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</si>
  <si>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</si>
  <si>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</si>
  <si>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</si>
  <si>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</si>
  <si>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</si>
  <si>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</si>
  <si>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</si>
  <si>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</si>
  <si>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</si>
  <si>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</si>
  <si>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</si>
  <si>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</si>
  <si>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</si>
  <si>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</si>
  <si>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</si>
  <si>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</si>
  <si>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</si>
  <si>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</si>
  <si>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</si>
  <si>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</si>
  <si>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</si>
  <si>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</si>
  <si>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</si>
  <si>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</si>
  <si>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</si>
  <si>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</si>
  <si>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</si>
  <si>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</si>
  <si>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</si>
  <si>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</si>
  <si>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</si>
  <si>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</si>
  <si>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</si>
  <si>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</si>
  <si>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</si>
  <si>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</si>
  <si>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</si>
  <si>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</si>
  <si>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</si>
  <si>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</si>
  <si>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</si>
  <si>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</si>
  <si>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</si>
  <si>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</si>
  <si>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2024年县本级一般公共预算收入情况表</t>
  </si>
  <si>
    <t>2023年预算数</t>
  </si>
  <si>
    <t>比上年预算数增长%</t>
  </si>
  <si>
    <r>
      <rPr>
        <sz val="14"/>
        <rFont val="宋体"/>
        <charset val="134"/>
      </rPr>
      <t>10199</t>
    </r>
  </si>
  <si>
    <t>县本级一般公共预算收入</t>
  </si>
  <si>
    <t xml:space="preserve">   上解收入</t>
  </si>
  <si>
    <t>1-4  2024年县本级一般公共预算支出情况表</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</si>
  <si>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</si>
  <si>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</si>
  <si>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</si>
  <si>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</si>
  <si>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</si>
  <si>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</si>
  <si>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</si>
  <si>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</si>
  <si>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</si>
  <si>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</si>
  <si>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</si>
  <si>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</si>
  <si>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</si>
  <si>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</si>
  <si>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</si>
  <si>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</si>
  <si>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</si>
  <si>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</si>
  <si>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</si>
  <si>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</si>
  <si>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</si>
  <si>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</si>
  <si>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</si>
  <si>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</si>
  <si>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</si>
  <si>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</si>
  <si>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</si>
  <si>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</si>
  <si>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</si>
  <si>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</si>
  <si>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</si>
  <si>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</si>
  <si>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</si>
  <si>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</si>
  <si>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</si>
  <si>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</si>
  <si>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</si>
  <si>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</si>
  <si>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</si>
  <si>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</si>
  <si>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</si>
  <si>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</si>
  <si>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</si>
  <si>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</si>
  <si>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</si>
  <si>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</si>
  <si>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</si>
  <si>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</si>
  <si>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</si>
  <si>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</si>
  <si>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</si>
  <si>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</si>
  <si>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</si>
  <si>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</si>
  <si>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</si>
  <si>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</si>
  <si>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</si>
  <si>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</si>
  <si>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</si>
  <si>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</si>
  <si>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</si>
  <si>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</si>
  <si>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</si>
  <si>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</si>
  <si>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</si>
  <si>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</si>
  <si>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</si>
  <si>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</si>
  <si>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</si>
  <si>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</si>
  <si>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</si>
  <si>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</si>
  <si>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</si>
  <si>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</si>
  <si>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</si>
  <si>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</si>
  <si>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</si>
  <si>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</si>
  <si>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</si>
  <si>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</si>
  <si>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</si>
  <si>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</si>
  <si>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</si>
  <si>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</si>
  <si>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</si>
  <si>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</si>
  <si>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</si>
  <si>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</si>
  <si>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</si>
  <si>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</si>
  <si>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</si>
  <si>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</si>
  <si>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</si>
  <si>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</si>
  <si>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</si>
  <si>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</si>
  <si>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</si>
  <si>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</si>
  <si>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</si>
  <si>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</si>
  <si>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</si>
  <si>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</si>
  <si>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</si>
  <si>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</si>
  <si>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</si>
  <si>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</si>
  <si>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</si>
  <si>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</si>
  <si>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</si>
  <si>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</si>
  <si>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</si>
  <si>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</si>
  <si>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</si>
  <si>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</si>
  <si>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</si>
  <si>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</si>
  <si>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</si>
  <si>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</si>
  <si>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</si>
  <si>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</si>
  <si>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</si>
  <si>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</si>
  <si>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</si>
  <si>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</si>
  <si>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</si>
  <si>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</si>
  <si>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</si>
  <si>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</si>
  <si>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</si>
  <si>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</si>
  <si>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</si>
  <si>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</si>
  <si>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</si>
  <si>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</si>
  <si>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</si>
  <si>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</si>
  <si>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</si>
  <si>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</si>
  <si>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</si>
  <si>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</si>
  <si>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</si>
  <si>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</si>
  <si>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</si>
  <si>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</si>
  <si>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</si>
  <si>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</si>
  <si>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</si>
  <si>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</si>
  <si>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</si>
  <si>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</si>
  <si>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</si>
  <si>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</si>
  <si>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</si>
  <si>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</si>
  <si>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</si>
  <si>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</si>
  <si>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</si>
  <si>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</si>
  <si>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</si>
  <si>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</si>
  <si>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</si>
  <si>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</si>
  <si>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</si>
  <si>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</si>
  <si>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</si>
  <si>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</si>
  <si>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</si>
  <si>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</si>
  <si>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</si>
  <si>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</si>
  <si>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</si>
  <si>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</si>
  <si>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</si>
  <si>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</si>
  <si>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</si>
  <si>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</si>
  <si>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</si>
  <si>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</si>
  <si>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</si>
  <si>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</si>
  <si>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</si>
  <si>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</si>
  <si>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</si>
  <si>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</si>
  <si>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</si>
  <si>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</si>
  <si>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</si>
  <si>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</si>
  <si>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</si>
  <si>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</si>
  <si>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</si>
  <si>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</si>
  <si>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</si>
  <si>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</si>
  <si>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</si>
  <si>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</si>
  <si>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</si>
  <si>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</si>
  <si>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</si>
  <si>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</si>
  <si>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</si>
  <si>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</si>
  <si>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</si>
  <si>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</si>
  <si>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</si>
  <si>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</si>
  <si>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</si>
  <si>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</si>
  <si>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</si>
  <si>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</si>
  <si>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</si>
  <si>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</si>
  <si>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</si>
  <si>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</si>
  <si>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</si>
  <si>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</si>
  <si>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</si>
  <si>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</si>
  <si>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</si>
  <si>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</si>
  <si>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</si>
  <si>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</si>
  <si>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</si>
  <si>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</si>
  <si>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</si>
  <si>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</si>
  <si>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</si>
  <si>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</si>
  <si>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</si>
  <si>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</si>
  <si>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</si>
  <si>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</si>
  <si>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</si>
  <si>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</si>
  <si>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</si>
  <si>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</si>
  <si>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</si>
  <si>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</si>
  <si>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</si>
  <si>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</si>
  <si>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</si>
  <si>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</si>
  <si>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</si>
  <si>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</si>
  <si>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</si>
  <si>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</si>
  <si>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</si>
  <si>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</si>
  <si>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</si>
  <si>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</si>
  <si>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</si>
  <si>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</si>
  <si>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</si>
  <si>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</si>
  <si>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</si>
  <si>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</si>
  <si>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</si>
  <si>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</si>
  <si>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</si>
  <si>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</si>
  <si>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</si>
  <si>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</si>
  <si>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</si>
  <si>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</si>
  <si>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</si>
  <si>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</si>
  <si>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</si>
  <si>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</si>
  <si>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</si>
  <si>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</si>
  <si>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</si>
  <si>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</si>
  <si>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</si>
  <si>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</si>
  <si>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</si>
  <si>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</si>
  <si>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</si>
  <si>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</si>
  <si>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</si>
  <si>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</si>
  <si>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</si>
  <si>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</si>
  <si>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</si>
  <si>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</si>
  <si>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</si>
  <si>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</si>
  <si>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</si>
  <si>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</si>
  <si>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</si>
  <si>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</si>
  <si>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</si>
  <si>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</si>
  <si>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</si>
  <si>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</si>
  <si>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</si>
  <si>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</si>
  <si>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</si>
  <si>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</si>
  <si>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</si>
  <si>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</si>
  <si>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</si>
  <si>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</si>
  <si>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</si>
  <si>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</si>
  <si>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</si>
  <si>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</si>
  <si>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</si>
  <si>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</si>
  <si>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</si>
  <si>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</si>
  <si>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</si>
  <si>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</si>
  <si>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</si>
  <si>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</si>
  <si>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</si>
  <si>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</si>
  <si>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</si>
  <si>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</si>
  <si>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</si>
  <si>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</si>
  <si>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</si>
  <si>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</si>
  <si>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</si>
  <si>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</si>
  <si>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</si>
  <si>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</si>
  <si>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</si>
  <si>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</si>
  <si>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</si>
  <si>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</si>
  <si>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</si>
  <si>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</si>
  <si>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</si>
  <si>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</si>
  <si>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</si>
  <si>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</si>
  <si>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</si>
  <si>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</si>
  <si>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</si>
  <si>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</si>
  <si>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</si>
  <si>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</si>
  <si>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</si>
  <si>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</si>
  <si>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</si>
  <si>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</si>
  <si>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</si>
  <si>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</si>
  <si>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</si>
  <si>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</si>
  <si>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</si>
  <si>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</si>
  <si>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</si>
  <si>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</si>
  <si>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</si>
  <si>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</si>
  <si>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</si>
  <si>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</si>
  <si>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</si>
  <si>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</si>
  <si>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</si>
  <si>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</si>
  <si>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</si>
  <si>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</si>
  <si>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</si>
  <si>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</si>
  <si>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</si>
  <si>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</si>
  <si>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</si>
  <si>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</si>
  <si>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</si>
  <si>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</si>
  <si>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</si>
  <si>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</si>
  <si>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</si>
  <si>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</si>
  <si>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 xml:space="preserve">    社会工作事务</t>
  </si>
  <si>
    <t xml:space="preserve">     其他社会工作事务支出</t>
  </si>
  <si>
    <t xml:space="preserve">  信访事务</t>
  </si>
  <si>
    <t xml:space="preserve">    一般行政管理事务</t>
  </si>
  <si>
    <t xml:space="preserve">    机关服务</t>
  </si>
  <si>
    <t xml:space="preserve">    信访业务</t>
  </si>
  <si>
    <t xml:space="preserve">    其他信访业务支出</t>
  </si>
  <si>
    <t>20199</t>
  </si>
  <si>
    <t xml:space="preserve">   其他一般公共服务支出</t>
  </si>
  <si>
    <t>2019901</t>
  </si>
  <si>
    <t xml:space="preserve">     国家赔偿费用支出</t>
  </si>
  <si>
    <t>2019999</t>
  </si>
  <si>
    <t xml:space="preserve">     其他一般公共服务支出</t>
  </si>
  <si>
    <t>201A</t>
  </si>
  <si>
    <t>县对下专项转移支付补助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</si>
  <si>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</si>
  <si>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</si>
  <si>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</si>
  <si>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</si>
  <si>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</si>
  <si>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</si>
  <si>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</si>
  <si>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</si>
  <si>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</si>
  <si>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</si>
  <si>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</si>
  <si>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</si>
  <si>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</si>
  <si>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</si>
  <si>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</si>
  <si>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</si>
  <si>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</si>
  <si>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</si>
  <si>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</si>
  <si>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</si>
  <si>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</si>
  <si>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</si>
  <si>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</si>
  <si>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</si>
  <si>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</si>
  <si>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</si>
  <si>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</si>
  <si>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</si>
  <si>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</si>
  <si>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</si>
  <si>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</si>
  <si>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</si>
  <si>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</si>
  <si>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</si>
  <si>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</si>
  <si>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</si>
  <si>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</si>
  <si>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</si>
  <si>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</si>
  <si>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</si>
  <si>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</si>
  <si>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</si>
  <si>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</si>
  <si>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</si>
  <si>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</si>
  <si>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</si>
  <si>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</si>
  <si>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</si>
  <si>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</si>
  <si>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</si>
  <si>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</si>
  <si>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</si>
  <si>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</si>
  <si>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</si>
  <si>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</si>
  <si>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</si>
  <si>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</si>
  <si>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</si>
  <si>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</si>
  <si>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</si>
  <si>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</si>
  <si>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</si>
  <si>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</si>
  <si>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</si>
  <si>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</si>
  <si>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</si>
  <si>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</si>
  <si>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</si>
  <si>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</si>
  <si>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</si>
  <si>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</si>
  <si>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</si>
  <si>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</si>
  <si>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</si>
  <si>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</si>
  <si>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</si>
  <si>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</si>
  <si>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</si>
  <si>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</si>
  <si>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</si>
  <si>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</si>
  <si>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</si>
  <si>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</si>
  <si>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</si>
  <si>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</si>
  <si>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</si>
  <si>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</si>
  <si>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</si>
  <si>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</si>
  <si>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</si>
  <si>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</si>
  <si>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</si>
  <si>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</si>
  <si>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</si>
  <si>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</si>
  <si>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</si>
  <si>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</si>
  <si>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</si>
  <si>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</si>
  <si>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</si>
  <si>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</si>
  <si>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</si>
  <si>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</si>
  <si>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</si>
  <si>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</si>
  <si>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</si>
  <si>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</si>
  <si>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</si>
  <si>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</si>
  <si>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</si>
  <si>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</si>
  <si>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</si>
  <si>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</si>
  <si>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</si>
  <si>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</si>
  <si>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</si>
  <si>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</si>
  <si>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</si>
  <si>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</si>
  <si>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</si>
  <si>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</si>
  <si>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</si>
  <si>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</si>
  <si>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</si>
  <si>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</si>
  <si>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</si>
  <si>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</si>
  <si>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</si>
  <si>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</si>
  <si>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</si>
  <si>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</si>
  <si>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</si>
  <si>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</si>
  <si>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</si>
  <si>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</si>
  <si>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</si>
  <si>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</si>
  <si>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</si>
  <si>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</si>
  <si>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</si>
  <si>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</si>
  <si>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</si>
  <si>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</si>
  <si>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</si>
  <si>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</si>
  <si>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</si>
  <si>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</si>
  <si>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</si>
  <si>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</si>
  <si>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</si>
  <si>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</si>
  <si>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</si>
  <si>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</si>
  <si>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</si>
  <si>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</si>
  <si>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</si>
  <si>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</si>
  <si>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</si>
  <si>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</si>
  <si>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</si>
  <si>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</si>
  <si>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</si>
  <si>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</si>
  <si>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</si>
  <si>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</si>
  <si>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</si>
  <si>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</si>
  <si>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</si>
  <si>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</si>
  <si>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</si>
  <si>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</si>
  <si>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</si>
  <si>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</si>
  <si>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</si>
  <si>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</si>
  <si>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</si>
  <si>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</si>
  <si>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</si>
  <si>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</si>
  <si>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</si>
  <si>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</si>
  <si>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</si>
  <si>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</si>
  <si>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</si>
  <si>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</si>
  <si>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县对下一般性转移支付补助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</si>
  <si>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</si>
  <si>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</si>
  <si>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</si>
  <si>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</si>
  <si>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</si>
  <si>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</si>
  <si>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</si>
  <si>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</si>
  <si>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</si>
  <si>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</si>
  <si>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</si>
  <si>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</si>
  <si>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</si>
  <si>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</si>
  <si>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</si>
  <si>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</si>
  <si>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</si>
  <si>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</si>
  <si>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</si>
  <si>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</si>
  <si>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</si>
  <si>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</si>
  <si>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</si>
  <si>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</si>
  <si>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</si>
  <si>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</si>
  <si>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</si>
  <si>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</si>
  <si>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</si>
  <si>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</si>
  <si>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</si>
  <si>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</si>
  <si>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</si>
  <si>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</si>
  <si>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</si>
  <si>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</si>
  <si>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</si>
  <si>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</si>
  <si>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</si>
  <si>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</si>
  <si>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</si>
  <si>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</si>
  <si>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</si>
  <si>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</si>
  <si>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</si>
  <si>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</si>
  <si>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</si>
  <si>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</si>
  <si>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</si>
  <si>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</si>
  <si>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</si>
  <si>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</si>
  <si>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</si>
  <si>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</si>
  <si>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</si>
  <si>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</si>
  <si>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</si>
  <si>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</si>
  <si>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</si>
  <si>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</si>
  <si>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</si>
  <si>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</si>
  <si>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</si>
  <si>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</si>
  <si>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</si>
  <si>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</si>
  <si>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</si>
  <si>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</si>
  <si>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</si>
  <si>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</si>
  <si>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</si>
  <si>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</si>
  <si>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</si>
  <si>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</si>
  <si>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</si>
  <si>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</si>
  <si>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</si>
  <si>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</si>
  <si>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</si>
  <si>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</si>
  <si>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</si>
  <si>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</si>
  <si>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</si>
  <si>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</si>
  <si>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</si>
  <si>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</si>
  <si>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</si>
  <si>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</si>
  <si>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</si>
  <si>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</si>
  <si>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</si>
  <si>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</si>
  <si>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</si>
  <si>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</si>
  <si>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</si>
  <si>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</si>
  <si>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</si>
  <si>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</si>
  <si>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</si>
  <si>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</si>
  <si>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</si>
  <si>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</si>
  <si>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</si>
  <si>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</si>
  <si>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</si>
  <si>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</si>
  <si>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</si>
  <si>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</si>
  <si>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</si>
  <si>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</si>
  <si>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</si>
  <si>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</si>
  <si>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</si>
  <si>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</si>
  <si>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</si>
  <si>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</si>
  <si>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</si>
  <si>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</si>
  <si>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</si>
  <si>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</si>
  <si>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</si>
  <si>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</si>
  <si>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</si>
  <si>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</si>
  <si>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</si>
  <si>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</si>
  <si>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</si>
  <si>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</si>
  <si>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</si>
  <si>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</si>
  <si>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</si>
  <si>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</si>
  <si>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</si>
  <si>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</si>
  <si>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</si>
  <si>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</si>
  <si>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</si>
  <si>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</si>
  <si>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</si>
  <si>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</si>
  <si>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</si>
  <si>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</si>
  <si>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</si>
  <si>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</si>
  <si>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</si>
  <si>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</si>
  <si>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</si>
  <si>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</si>
  <si>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</si>
  <si>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</si>
  <si>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</si>
  <si>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</si>
  <si>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</si>
  <si>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</si>
  <si>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</si>
  <si>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</si>
  <si>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</si>
  <si>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</si>
  <si>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</si>
  <si>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</si>
  <si>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</si>
  <si>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</si>
  <si>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</si>
  <si>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</si>
  <si>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</si>
  <si>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</si>
  <si>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</si>
  <si>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</si>
  <si>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</si>
  <si>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</si>
  <si>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</si>
  <si>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</si>
  <si>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</si>
  <si>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</si>
  <si>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</si>
  <si>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</si>
  <si>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</si>
  <si>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</si>
  <si>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</si>
  <si>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</si>
  <si>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</si>
  <si>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</si>
  <si>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</si>
  <si>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</si>
  <si>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</si>
  <si>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</si>
  <si>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</si>
  <si>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</si>
  <si>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</si>
  <si>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</si>
  <si>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</si>
  <si>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</si>
  <si>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</si>
  <si>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</si>
  <si>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</si>
  <si>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</si>
  <si>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</si>
  <si>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</si>
  <si>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</si>
  <si>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</si>
  <si>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</si>
  <si>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</si>
  <si>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</si>
  <si>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</si>
  <si>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</si>
  <si>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</si>
  <si>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</si>
  <si>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</si>
  <si>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</si>
  <si>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</si>
  <si>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</si>
  <si>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</si>
  <si>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</si>
  <si>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</si>
  <si>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</si>
  <si>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</si>
  <si>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</si>
  <si>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</si>
  <si>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</si>
  <si>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</si>
  <si>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</si>
  <si>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</si>
  <si>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</si>
  <si>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</si>
  <si>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</si>
  <si>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</si>
  <si>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</si>
  <si>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</si>
  <si>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</si>
  <si>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</si>
  <si>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</si>
  <si>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</si>
  <si>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</si>
  <si>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</si>
  <si>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</si>
  <si>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</si>
  <si>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</si>
  <si>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</si>
  <si>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</si>
  <si>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</si>
  <si>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</si>
  <si>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</si>
  <si>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</si>
  <si>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</si>
  <si>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</si>
  <si>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</si>
  <si>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</si>
  <si>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</si>
  <si>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</si>
  <si>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</si>
  <si>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</si>
  <si>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</si>
  <si>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</si>
  <si>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</si>
  <si>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</si>
  <si>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</si>
  <si>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</si>
  <si>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</si>
  <si>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</si>
  <si>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</si>
  <si>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</si>
  <si>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</si>
  <si>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</si>
  <si>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</si>
  <si>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</si>
  <si>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</si>
  <si>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</si>
  <si>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</si>
  <si>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</si>
  <si>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</si>
  <si>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</si>
  <si>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</si>
  <si>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</si>
  <si>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</si>
  <si>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</si>
  <si>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</si>
  <si>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</si>
  <si>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</si>
  <si>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</si>
  <si>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</si>
  <si>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</si>
  <si>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</si>
  <si>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</si>
  <si>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</si>
  <si>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</si>
  <si>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</si>
  <si>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</si>
  <si>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</si>
  <si>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</si>
  <si>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</si>
  <si>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</si>
  <si>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</si>
  <si>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</si>
  <si>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</si>
  <si>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</si>
  <si>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</si>
  <si>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</si>
  <si>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</si>
  <si>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</si>
  <si>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</si>
  <si>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</si>
  <si>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</si>
  <si>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</si>
  <si>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</si>
  <si>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</si>
  <si>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</si>
  <si>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</si>
  <si>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</si>
  <si>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</si>
  <si>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</si>
  <si>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</si>
  <si>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</si>
  <si>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</si>
  <si>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</si>
  <si>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</si>
  <si>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</si>
  <si>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</si>
  <si>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</si>
  <si>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</si>
  <si>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</si>
  <si>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</si>
  <si>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</si>
  <si>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</si>
  <si>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</si>
  <si>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</si>
  <si>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</si>
  <si>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</si>
  <si>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</si>
  <si>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</si>
  <si>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</si>
  <si>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</si>
  <si>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</si>
  <si>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</si>
  <si>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</si>
  <si>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</si>
  <si>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</si>
  <si>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</si>
  <si>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</si>
  <si>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</si>
  <si>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</si>
  <si>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</si>
  <si>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</si>
  <si>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</si>
  <si>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</si>
  <si>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</si>
  <si>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</si>
  <si>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</si>
  <si>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</si>
  <si>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</si>
  <si>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</si>
  <si>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</si>
  <si>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</si>
  <si>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</si>
  <si>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</si>
  <si>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</si>
  <si>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</si>
  <si>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</si>
  <si>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</si>
  <si>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</si>
  <si>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</si>
  <si>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</si>
  <si>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</si>
  <si>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</si>
  <si>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</si>
  <si>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</si>
  <si>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</si>
  <si>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</si>
  <si>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</si>
  <si>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</si>
  <si>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</si>
  <si>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</si>
  <si>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</si>
  <si>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</si>
  <si>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</si>
  <si>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</si>
  <si>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</si>
  <si>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</si>
  <si>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</si>
  <si>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</si>
  <si>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</si>
  <si>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</si>
  <si>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</si>
  <si>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</si>
  <si>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</si>
  <si>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</si>
  <si>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</si>
  <si>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</si>
  <si>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</si>
  <si>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</si>
  <si>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</si>
  <si>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</si>
  <si>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</si>
  <si>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</si>
  <si>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</si>
  <si>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</si>
  <si>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</si>
  <si>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</si>
  <si>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</si>
  <si>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</si>
  <si>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</si>
  <si>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</si>
  <si>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</si>
  <si>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</si>
  <si>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</si>
  <si>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</si>
  <si>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</si>
  <si>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</si>
  <si>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</si>
  <si>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</si>
  <si>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</si>
  <si>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</si>
  <si>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</si>
  <si>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</si>
  <si>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</si>
  <si>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</si>
  <si>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</si>
  <si>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</si>
  <si>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</si>
  <si>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</si>
  <si>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</si>
  <si>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</si>
  <si>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</si>
  <si>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</si>
  <si>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</si>
  <si>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</si>
  <si>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</si>
  <si>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</si>
  <si>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</si>
  <si>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</si>
  <si>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</si>
  <si>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</si>
  <si>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</si>
  <si>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</si>
  <si>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</si>
  <si>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</si>
  <si>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</si>
  <si>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</si>
  <si>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</si>
  <si>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</si>
  <si>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</si>
  <si>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</si>
  <si>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</si>
  <si>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</si>
  <si>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</si>
  <si>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</si>
  <si>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</si>
  <si>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</si>
  <si>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</si>
  <si>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</si>
  <si>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</si>
  <si>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</si>
  <si>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</si>
  <si>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</si>
  <si>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</si>
  <si>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</si>
  <si>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</si>
  <si>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</si>
  <si>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</si>
  <si>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</si>
  <si>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</si>
  <si>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</si>
  <si>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</si>
  <si>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</si>
  <si>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</si>
  <si>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</si>
  <si>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</si>
  <si>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</si>
  <si>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</si>
  <si>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</si>
  <si>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</si>
  <si>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</si>
  <si>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</si>
  <si>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</si>
  <si>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</si>
  <si>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</si>
  <si>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</si>
  <si>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</si>
  <si>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</si>
  <si>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</si>
  <si>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</si>
  <si>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</si>
  <si>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</si>
  <si>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</si>
  <si>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</si>
  <si>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</si>
  <si>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</si>
  <si>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</si>
  <si>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</si>
  <si>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</si>
  <si>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</si>
  <si>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</si>
  <si>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</si>
  <si>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</si>
  <si>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</si>
  <si>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</si>
  <si>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</si>
  <si>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</si>
  <si>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</si>
  <si>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</si>
  <si>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</si>
  <si>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</si>
  <si>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</si>
  <si>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</si>
  <si>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</si>
  <si>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</si>
  <si>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</si>
  <si>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</si>
  <si>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</si>
  <si>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</si>
  <si>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</si>
  <si>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</si>
  <si>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</si>
  <si>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</si>
  <si>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</si>
  <si>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</si>
  <si>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</si>
  <si>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</si>
  <si>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</si>
  <si>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</si>
  <si>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</si>
  <si>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</si>
  <si>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</si>
  <si>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</si>
  <si>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</si>
  <si>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</si>
  <si>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</si>
  <si>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</si>
  <si>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</si>
  <si>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</si>
  <si>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</si>
  <si>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</si>
  <si>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</si>
  <si>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</si>
  <si>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</si>
  <si>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</si>
  <si>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</si>
  <si>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</si>
  <si>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</si>
  <si>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</si>
  <si>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</si>
  <si>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</si>
  <si>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</si>
  <si>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</si>
  <si>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</si>
  <si>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</si>
  <si>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</si>
  <si>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</si>
  <si>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</si>
  <si>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</si>
  <si>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</si>
  <si>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</si>
  <si>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</si>
  <si>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</si>
  <si>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</si>
  <si>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</si>
  <si>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</si>
  <si>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</si>
  <si>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</si>
  <si>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</si>
  <si>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</si>
  <si>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</si>
  <si>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</si>
  <si>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</si>
  <si>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</si>
  <si>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</si>
  <si>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</si>
  <si>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</si>
  <si>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</si>
  <si>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</si>
  <si>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</si>
  <si>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</si>
  <si>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</si>
  <si>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</si>
  <si>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</si>
  <si>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</si>
  <si>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</si>
  <si>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</si>
  <si>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</si>
  <si>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</si>
  <si>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</si>
  <si>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</si>
  <si>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</si>
  <si>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</si>
  <si>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</si>
  <si>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</si>
  <si>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</si>
  <si>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</si>
  <si>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</si>
  <si>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</si>
  <si>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</si>
  <si>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</si>
  <si>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</si>
  <si>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</si>
  <si>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</si>
  <si>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</si>
  <si>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</si>
  <si>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</si>
  <si>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</si>
  <si>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</si>
  <si>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</si>
  <si>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</si>
  <si>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</si>
  <si>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</si>
  <si>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</si>
  <si>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</si>
  <si>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</si>
  <si>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</si>
  <si>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</si>
  <si>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</si>
  <si>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</si>
  <si>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</si>
  <si>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</si>
  <si>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</si>
  <si>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</si>
  <si>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</si>
  <si>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</si>
  <si>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</si>
  <si>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</si>
  <si>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</si>
  <si>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</si>
  <si>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</si>
  <si>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</si>
  <si>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</si>
  <si>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</si>
  <si>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</si>
  <si>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</si>
  <si>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</si>
  <si>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</si>
  <si>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</si>
  <si>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</si>
  <si>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</si>
  <si>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</si>
  <si>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</si>
  <si>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</si>
  <si>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</si>
  <si>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</si>
  <si>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</si>
  <si>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</si>
  <si>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</si>
  <si>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</si>
  <si>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</si>
  <si>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</si>
  <si>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</si>
  <si>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</si>
  <si>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</si>
  <si>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</si>
  <si>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</si>
  <si>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</si>
  <si>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</si>
  <si>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</si>
  <si>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</si>
  <si>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</si>
  <si>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</si>
  <si>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</si>
  <si>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</si>
  <si>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</si>
  <si>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</si>
  <si>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</si>
  <si>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</si>
  <si>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</si>
  <si>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</si>
  <si>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</si>
  <si>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</si>
  <si>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</si>
  <si>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</si>
  <si>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 xml:space="preserve">   中医药事务</t>
  </si>
  <si>
    <t xml:space="preserve">     机关事务</t>
  </si>
  <si>
    <t xml:space="preserve">    中医（民族医）药专项</t>
  </si>
  <si>
    <t xml:space="preserve">    其他中医药事务支出</t>
  </si>
  <si>
    <t xml:space="preserve">   疾病预防控制事务</t>
  </si>
  <si>
    <t xml:space="preserve">    行政运行</t>
  </si>
  <si>
    <t xml:space="preserve">    其他疾病预防控制事务支出</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</si>
  <si>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</si>
  <si>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</si>
  <si>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</si>
  <si>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</si>
  <si>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</si>
  <si>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</si>
  <si>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</si>
  <si>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</si>
  <si>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</si>
  <si>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</si>
  <si>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</si>
  <si>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</si>
  <si>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</si>
  <si>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</si>
  <si>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</si>
  <si>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</si>
  <si>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</si>
  <si>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</si>
  <si>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</si>
  <si>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</si>
  <si>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</si>
  <si>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</si>
  <si>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</si>
  <si>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</si>
  <si>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</si>
  <si>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</si>
  <si>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</si>
  <si>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</si>
  <si>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</si>
  <si>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</si>
  <si>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</si>
  <si>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</si>
  <si>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</si>
  <si>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</si>
  <si>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</si>
  <si>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</si>
  <si>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</si>
  <si>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</si>
  <si>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</si>
  <si>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</si>
  <si>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</si>
  <si>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</si>
  <si>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</si>
  <si>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</si>
  <si>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</si>
  <si>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</si>
  <si>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</si>
  <si>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</si>
  <si>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</si>
  <si>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</si>
  <si>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</si>
  <si>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</si>
  <si>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</si>
  <si>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</si>
  <si>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</si>
  <si>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</si>
  <si>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</si>
  <si>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</si>
  <si>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</si>
  <si>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</si>
  <si>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</si>
  <si>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</si>
  <si>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</si>
  <si>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</si>
  <si>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</si>
  <si>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</si>
  <si>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</si>
  <si>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</si>
  <si>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</si>
  <si>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</si>
  <si>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</si>
  <si>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</si>
  <si>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</si>
  <si>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</si>
  <si>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</si>
  <si>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</si>
  <si>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</si>
  <si>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</si>
  <si>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</si>
  <si>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</si>
  <si>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</si>
  <si>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</si>
  <si>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</si>
  <si>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</si>
  <si>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</si>
  <si>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</si>
  <si>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</si>
  <si>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</si>
  <si>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</si>
  <si>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</si>
  <si>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</si>
  <si>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</si>
  <si>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</si>
  <si>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</si>
  <si>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</si>
  <si>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</si>
  <si>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</si>
  <si>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</si>
  <si>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</si>
  <si>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</si>
  <si>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</si>
  <si>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</si>
  <si>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</si>
  <si>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</si>
  <si>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</si>
  <si>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</si>
  <si>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</si>
  <si>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</si>
  <si>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</si>
  <si>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</si>
  <si>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</si>
  <si>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</si>
  <si>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</si>
  <si>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</si>
  <si>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</si>
  <si>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</si>
  <si>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</si>
  <si>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</si>
  <si>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</si>
  <si>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</si>
  <si>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</si>
  <si>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</si>
  <si>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</si>
  <si>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</si>
  <si>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</si>
  <si>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</si>
  <si>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</si>
  <si>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</si>
  <si>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</si>
  <si>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</si>
  <si>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</si>
  <si>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</si>
  <si>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</si>
  <si>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</si>
  <si>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</si>
  <si>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</si>
  <si>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</si>
  <si>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</si>
  <si>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</si>
  <si>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</si>
  <si>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</si>
  <si>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</si>
  <si>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</si>
  <si>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</si>
  <si>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</si>
  <si>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</si>
  <si>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</si>
  <si>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</si>
  <si>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</si>
  <si>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</si>
  <si>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</si>
  <si>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</si>
  <si>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</si>
  <si>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</si>
  <si>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</si>
  <si>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</si>
  <si>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</si>
  <si>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</si>
  <si>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</si>
  <si>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</si>
  <si>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</si>
  <si>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</si>
  <si>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</si>
  <si>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</si>
  <si>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</si>
  <si>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</si>
  <si>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</si>
  <si>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</si>
  <si>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</si>
  <si>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</si>
  <si>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</si>
  <si>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</si>
  <si>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</si>
  <si>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</si>
  <si>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</si>
  <si>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</si>
  <si>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</si>
  <si>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</si>
  <si>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</si>
  <si>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</si>
  <si>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</si>
  <si>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</si>
  <si>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</si>
  <si>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</si>
  <si>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</si>
  <si>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</si>
  <si>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</si>
  <si>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</si>
  <si>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</si>
  <si>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</si>
  <si>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</si>
  <si>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</si>
  <si>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</si>
  <si>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</si>
  <si>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</si>
  <si>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</si>
  <si>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</si>
  <si>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</si>
  <si>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</si>
  <si>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</si>
  <si>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</si>
  <si>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</si>
  <si>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</si>
  <si>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</si>
  <si>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</si>
  <si>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</si>
  <si>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</si>
  <si>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</si>
  <si>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</si>
  <si>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</si>
  <si>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</si>
  <si>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</si>
  <si>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</si>
  <si>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</si>
  <si>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</si>
  <si>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</si>
  <si>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</si>
  <si>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</si>
  <si>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</si>
  <si>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</si>
  <si>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</si>
  <si>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</si>
  <si>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</si>
  <si>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</si>
  <si>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</si>
  <si>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</si>
  <si>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</si>
  <si>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</si>
  <si>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</si>
  <si>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</si>
  <si>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</si>
  <si>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</si>
  <si>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</si>
  <si>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</si>
  <si>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</si>
  <si>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</si>
  <si>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</si>
  <si>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</si>
  <si>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</si>
  <si>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</si>
  <si>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</si>
  <si>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</si>
  <si>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</si>
  <si>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</si>
  <si>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</si>
  <si>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</si>
  <si>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</si>
  <si>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</si>
  <si>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</si>
  <si>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</si>
  <si>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</si>
  <si>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</si>
  <si>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</si>
  <si>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</si>
  <si>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</si>
  <si>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</si>
  <si>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</si>
  <si>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</si>
  <si>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</si>
  <si>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</si>
  <si>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</si>
  <si>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</si>
  <si>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</si>
  <si>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</si>
  <si>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</si>
  <si>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</si>
  <si>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</si>
  <si>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</si>
  <si>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</si>
  <si>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</si>
  <si>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</si>
  <si>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</si>
  <si>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</si>
  <si>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</si>
  <si>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</si>
  <si>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</si>
  <si>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</si>
  <si>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</si>
  <si>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</si>
  <si>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</si>
  <si>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</si>
  <si>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</si>
  <si>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2130238</t>
  </si>
  <si>
    <t xml:space="preserve">     退耕还林还草</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</si>
  <si>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</si>
  <si>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</si>
  <si>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</si>
  <si>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</si>
  <si>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</si>
  <si>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</si>
  <si>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</si>
  <si>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</si>
  <si>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</si>
  <si>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</si>
  <si>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</si>
  <si>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</si>
  <si>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</si>
  <si>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</si>
  <si>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</si>
  <si>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</si>
  <si>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</si>
  <si>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</si>
  <si>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水行政执法监督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</si>
  <si>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</si>
  <si>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</si>
  <si>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</si>
  <si>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</si>
  <si>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</si>
  <si>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</si>
  <si>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</si>
  <si>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</si>
  <si>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</si>
  <si>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</si>
  <si>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</si>
  <si>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</si>
  <si>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</si>
  <si>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</si>
  <si>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</si>
  <si>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</si>
  <si>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</si>
  <si>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</si>
  <si>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</si>
  <si>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</si>
  <si>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</si>
  <si>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</si>
  <si>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</si>
  <si>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</si>
  <si>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</si>
  <si>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</si>
  <si>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</si>
  <si>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</si>
  <si>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</si>
  <si>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</si>
  <si>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</si>
  <si>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</si>
  <si>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</si>
  <si>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</si>
  <si>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</si>
  <si>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</si>
  <si>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</si>
  <si>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</si>
  <si>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</si>
  <si>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</si>
  <si>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</si>
  <si>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</si>
  <si>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</si>
  <si>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</si>
  <si>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</si>
  <si>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</si>
  <si>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</si>
  <si>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</si>
  <si>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</si>
  <si>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</si>
  <si>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</si>
  <si>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</si>
  <si>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</si>
  <si>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</si>
  <si>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</si>
  <si>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</si>
  <si>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</si>
  <si>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</si>
  <si>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</si>
  <si>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</si>
  <si>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</si>
  <si>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</si>
  <si>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</si>
  <si>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</si>
  <si>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</si>
  <si>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</si>
  <si>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</si>
  <si>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</si>
  <si>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</si>
  <si>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</si>
  <si>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</si>
  <si>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</si>
  <si>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</si>
  <si>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</si>
  <si>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</si>
  <si>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</si>
  <si>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</si>
  <si>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</si>
  <si>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</si>
  <si>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</si>
  <si>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</si>
  <si>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</si>
  <si>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</si>
  <si>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</si>
  <si>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</si>
  <si>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</si>
  <si>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</si>
  <si>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</si>
  <si>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</si>
  <si>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</si>
  <si>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</si>
  <si>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</si>
  <si>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</si>
  <si>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</si>
  <si>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</si>
  <si>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</si>
  <si>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</si>
  <si>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</si>
  <si>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</si>
  <si>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</si>
  <si>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</si>
  <si>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</si>
  <si>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</si>
  <si>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</si>
  <si>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</si>
  <si>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</si>
  <si>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</si>
  <si>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</si>
  <si>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</si>
  <si>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</si>
  <si>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</si>
  <si>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</si>
  <si>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</si>
  <si>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</si>
  <si>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</si>
  <si>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</si>
  <si>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</si>
  <si>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</si>
  <si>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</si>
  <si>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</si>
  <si>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</si>
  <si>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</si>
  <si>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</si>
  <si>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</si>
  <si>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</si>
  <si>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</si>
  <si>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</si>
  <si>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</si>
  <si>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</si>
  <si>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</si>
  <si>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</si>
  <si>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</si>
  <si>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</si>
  <si>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</si>
  <si>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</si>
  <si>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</si>
  <si>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</si>
  <si>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</si>
  <si>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</si>
  <si>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</si>
  <si>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</si>
  <si>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</si>
  <si>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</si>
  <si>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</si>
  <si>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</si>
  <si>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</si>
  <si>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</si>
  <si>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</si>
  <si>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</si>
  <si>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</si>
  <si>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</si>
  <si>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</si>
  <si>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</si>
  <si>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</si>
  <si>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</si>
  <si>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</si>
  <si>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</si>
  <si>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</si>
  <si>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</si>
  <si>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</si>
  <si>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</si>
  <si>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</si>
  <si>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</si>
  <si>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</si>
  <si>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</si>
  <si>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</si>
  <si>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</si>
  <si>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</si>
  <si>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</si>
  <si>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</si>
  <si>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</si>
  <si>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</si>
  <si>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</si>
  <si>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</si>
  <si>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</si>
  <si>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</si>
  <si>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</si>
  <si>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</si>
  <si>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</si>
  <si>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</si>
  <si>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</si>
  <si>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</si>
  <si>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</si>
  <si>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</si>
  <si>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</si>
  <si>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</si>
  <si>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</si>
  <si>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</si>
  <si>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</si>
  <si>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</si>
  <si>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</si>
  <si>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</si>
  <si>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</si>
  <si>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</si>
  <si>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</si>
  <si>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</si>
  <si>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</si>
  <si>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</si>
  <si>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</si>
  <si>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</si>
  <si>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</si>
  <si>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</si>
  <si>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</si>
  <si>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</si>
  <si>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</si>
  <si>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</si>
  <si>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</si>
  <si>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</si>
  <si>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</si>
  <si>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</si>
  <si>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</si>
  <si>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</si>
  <si>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</si>
  <si>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</si>
  <si>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</si>
  <si>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</si>
  <si>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</si>
  <si>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</si>
  <si>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</si>
  <si>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</si>
  <si>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</si>
  <si>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</si>
  <si>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</si>
  <si>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</si>
  <si>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</si>
  <si>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</si>
  <si>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</si>
  <si>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</si>
  <si>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</si>
  <si>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</si>
  <si>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</si>
  <si>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</si>
  <si>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</si>
  <si>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</si>
  <si>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</si>
  <si>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</si>
  <si>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</si>
  <si>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</si>
  <si>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</si>
  <si>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</si>
  <si>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</si>
  <si>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</si>
  <si>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</si>
  <si>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</si>
  <si>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</si>
  <si>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</si>
  <si>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</si>
  <si>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</si>
  <si>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</si>
  <si>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</si>
  <si>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</si>
  <si>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</si>
  <si>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</si>
  <si>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</si>
  <si>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</si>
  <si>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</si>
  <si>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</si>
  <si>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</si>
  <si>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</si>
  <si>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</si>
  <si>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</si>
  <si>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</si>
  <si>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</si>
  <si>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</si>
  <si>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</si>
  <si>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</si>
  <si>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</si>
  <si>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</si>
  <si>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</si>
  <si>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</si>
  <si>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</si>
  <si>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</si>
  <si>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</si>
  <si>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</si>
  <si>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</si>
  <si>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</si>
  <si>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</si>
  <si>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</si>
  <si>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</si>
  <si>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</si>
  <si>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</si>
  <si>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</si>
  <si>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</si>
  <si>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</si>
  <si>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</si>
  <si>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</si>
  <si>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</si>
  <si>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</si>
  <si>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</si>
  <si>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</si>
  <si>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</si>
  <si>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</si>
  <si>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</si>
  <si>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</si>
  <si>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</si>
  <si>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</si>
  <si>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</si>
  <si>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</si>
  <si>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</si>
  <si>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</si>
  <si>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</si>
  <si>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</si>
  <si>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</si>
  <si>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</si>
  <si>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</si>
  <si>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</si>
  <si>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</si>
  <si>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</si>
  <si>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</si>
  <si>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</si>
  <si>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</si>
  <si>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</si>
  <si>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</si>
  <si>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</si>
  <si>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</si>
  <si>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</si>
  <si>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</si>
  <si>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</si>
  <si>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</si>
  <si>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</si>
  <si>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</si>
  <si>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</si>
  <si>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</si>
  <si>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</si>
  <si>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</si>
  <si>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</si>
  <si>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</si>
  <si>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</si>
  <si>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</si>
  <si>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</si>
  <si>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</si>
  <si>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</si>
  <si>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</si>
  <si>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</si>
  <si>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</si>
  <si>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</si>
  <si>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</si>
  <si>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</si>
  <si>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</si>
  <si>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</si>
  <si>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</si>
  <si>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</si>
  <si>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</si>
  <si>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</si>
  <si>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</si>
  <si>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</si>
  <si>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</si>
  <si>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</si>
  <si>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</si>
  <si>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</si>
  <si>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</si>
  <si>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</si>
  <si>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</si>
  <si>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</si>
  <si>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</si>
  <si>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</si>
  <si>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</si>
  <si>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</si>
  <si>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</si>
  <si>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</si>
  <si>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</si>
  <si>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</si>
  <si>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</si>
  <si>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</si>
  <si>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</si>
  <si>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</si>
  <si>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</si>
  <si>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</si>
  <si>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</si>
  <si>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</si>
  <si>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</si>
  <si>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</si>
  <si>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</si>
  <si>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</si>
  <si>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</si>
  <si>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</si>
  <si>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</si>
  <si>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</si>
  <si>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</si>
  <si>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</si>
  <si>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</si>
  <si>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</si>
  <si>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</si>
  <si>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</si>
  <si>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</si>
  <si>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</si>
  <si>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</si>
  <si>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</si>
  <si>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</si>
  <si>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</si>
  <si>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</si>
  <si>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</si>
  <si>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</si>
  <si>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</si>
  <si>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</si>
  <si>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</si>
  <si>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</si>
  <si>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</si>
  <si>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</si>
  <si>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</si>
  <si>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</si>
  <si>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</si>
  <si>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</si>
  <si>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</si>
  <si>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</si>
  <si>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</si>
  <si>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</si>
  <si>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</si>
  <si>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</si>
  <si>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</si>
  <si>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</si>
  <si>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</si>
  <si>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</si>
  <si>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</si>
  <si>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</si>
  <si>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</si>
  <si>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</si>
  <si>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</si>
  <si>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</si>
  <si>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</si>
  <si>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</si>
  <si>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</si>
  <si>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</si>
  <si>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</si>
  <si>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</si>
  <si>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</si>
  <si>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</si>
  <si>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</si>
  <si>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</si>
  <si>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</si>
  <si>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</si>
  <si>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</si>
  <si>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</si>
  <si>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</si>
  <si>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</si>
  <si>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</si>
  <si>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</si>
  <si>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</si>
  <si>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</si>
  <si>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</si>
  <si>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</si>
  <si>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</si>
  <si>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</si>
  <si>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</si>
  <si>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</si>
  <si>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</si>
  <si>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</si>
  <si>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</si>
  <si>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</si>
  <si>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</si>
  <si>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</si>
  <si>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</si>
  <si>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</si>
  <si>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</si>
  <si>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</si>
  <si>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</si>
  <si>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</si>
  <si>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</si>
  <si>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</si>
  <si>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</si>
  <si>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</si>
  <si>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</si>
  <si>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</si>
  <si>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</si>
  <si>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</si>
  <si>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</si>
  <si>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</si>
  <si>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</si>
  <si>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</si>
  <si>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</si>
  <si>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</si>
  <si>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</si>
  <si>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</si>
  <si>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</si>
  <si>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</si>
  <si>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</si>
  <si>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</si>
  <si>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</si>
  <si>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</si>
  <si>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</si>
  <si>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</si>
  <si>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</si>
  <si>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</si>
  <si>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</si>
  <si>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</si>
  <si>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</si>
  <si>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</si>
  <si>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</si>
  <si>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</si>
  <si>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</si>
  <si>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</si>
  <si>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</si>
  <si>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</si>
  <si>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</si>
  <si>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</si>
  <si>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</si>
  <si>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</si>
  <si>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</si>
  <si>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</si>
  <si>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</si>
  <si>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</si>
  <si>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</si>
  <si>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</si>
  <si>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</si>
  <si>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</si>
  <si>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</si>
  <si>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</si>
  <si>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</si>
  <si>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</si>
  <si>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</si>
  <si>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</si>
  <si>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</si>
  <si>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</si>
  <si>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</si>
  <si>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</si>
  <si>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</si>
  <si>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</si>
  <si>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</si>
  <si>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</si>
  <si>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</si>
  <si>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</si>
  <si>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</si>
  <si>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</si>
  <si>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</si>
  <si>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</si>
  <si>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</si>
  <si>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</si>
  <si>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</si>
  <si>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</si>
  <si>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</si>
  <si>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</si>
  <si>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</si>
  <si>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</si>
  <si>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</si>
  <si>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</si>
  <si>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</si>
  <si>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</si>
  <si>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</si>
  <si>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</si>
  <si>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</si>
  <si>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</si>
  <si>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</si>
  <si>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</si>
  <si>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</si>
  <si>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</si>
  <si>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</si>
  <si>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</si>
  <si>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</si>
  <si>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</si>
  <si>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</si>
  <si>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</si>
  <si>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</si>
  <si>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</si>
  <si>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</si>
  <si>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</si>
  <si>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</si>
  <si>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</si>
  <si>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</si>
  <si>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</si>
  <si>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</si>
  <si>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</si>
  <si>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</si>
  <si>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</si>
  <si>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</si>
  <si>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</si>
  <si>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</si>
  <si>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</si>
  <si>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</si>
  <si>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</si>
  <si>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</si>
  <si>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</si>
  <si>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</si>
  <si>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</si>
  <si>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</si>
  <si>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</si>
  <si>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</si>
  <si>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</si>
  <si>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</si>
  <si>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</si>
  <si>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</si>
  <si>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</si>
  <si>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</si>
  <si>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</si>
  <si>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</si>
  <si>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</si>
  <si>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</si>
  <si>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</si>
  <si>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</si>
  <si>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</si>
  <si>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</si>
  <si>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</si>
  <si>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</si>
  <si>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</si>
  <si>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</si>
  <si>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</si>
  <si>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</si>
  <si>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</si>
  <si>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</si>
  <si>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</si>
  <si>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</si>
  <si>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</si>
  <si>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</si>
  <si>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</si>
  <si>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</si>
  <si>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</si>
  <si>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</si>
  <si>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</si>
  <si>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</si>
  <si>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</si>
  <si>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</si>
  <si>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</si>
  <si>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</si>
  <si>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</si>
  <si>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</si>
  <si>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</si>
  <si>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</si>
  <si>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</si>
  <si>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</si>
  <si>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</si>
  <si>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</si>
  <si>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</si>
  <si>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</si>
  <si>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</si>
  <si>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</si>
  <si>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</si>
  <si>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</si>
  <si>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</si>
  <si>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</si>
  <si>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</si>
  <si>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</si>
  <si>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</si>
  <si>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</si>
  <si>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</si>
  <si>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</si>
  <si>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</si>
  <si>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</si>
  <si>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</si>
  <si>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</si>
  <si>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</si>
  <si>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</si>
  <si>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</si>
  <si>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</si>
  <si>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</si>
  <si>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</si>
  <si>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</si>
  <si>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</si>
  <si>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</si>
  <si>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</si>
  <si>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</si>
  <si>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</si>
  <si>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</si>
  <si>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</si>
  <si>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</si>
  <si>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</si>
  <si>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</si>
  <si>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</si>
  <si>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</si>
  <si>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</si>
  <si>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</si>
  <si>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</si>
  <si>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</si>
  <si>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</si>
  <si>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</si>
  <si>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</si>
  <si>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</si>
  <si>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</si>
  <si>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</si>
  <si>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</si>
  <si>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</si>
  <si>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</si>
  <si>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</si>
  <si>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</si>
  <si>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</si>
  <si>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</si>
  <si>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</si>
  <si>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</si>
  <si>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</si>
  <si>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</si>
  <si>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</si>
  <si>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</si>
  <si>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</si>
  <si>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</si>
  <si>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</si>
  <si>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</si>
  <si>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</si>
  <si>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</si>
  <si>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</si>
  <si>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</si>
  <si>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</si>
  <si>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</si>
  <si>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</si>
  <si>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</si>
  <si>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</si>
  <si>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</si>
  <si>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</si>
  <si>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</si>
  <si>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</si>
  <si>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</si>
  <si>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</si>
  <si>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</si>
  <si>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</si>
  <si>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</si>
  <si>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</si>
  <si>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</si>
  <si>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</si>
  <si>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</si>
  <si>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</si>
  <si>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</si>
  <si>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</si>
  <si>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</si>
  <si>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</si>
  <si>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</si>
  <si>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</si>
  <si>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</si>
  <si>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</si>
  <si>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</si>
  <si>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</si>
  <si>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</si>
  <si>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</si>
  <si>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</si>
  <si>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</si>
  <si>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</si>
  <si>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</si>
  <si>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</si>
  <si>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</si>
  <si>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</si>
  <si>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</si>
  <si>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</si>
  <si>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</si>
  <si>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</si>
  <si>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</si>
  <si>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</si>
  <si>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</si>
  <si>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</si>
  <si>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</si>
  <si>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</si>
  <si>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</si>
  <si>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</si>
  <si>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</si>
  <si>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</si>
  <si>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</si>
  <si>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</si>
  <si>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</si>
  <si>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</si>
  <si>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</si>
  <si>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</si>
  <si>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</si>
  <si>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</si>
  <si>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县本级一般公共预算支出</t>
  </si>
  <si>
    <t>1-5  2024年凤庆县县本级一般公共预算政府预算经济分类表（基本支出）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</si>
  <si>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</si>
  <si>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</si>
  <si>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</si>
  <si>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</si>
  <si>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</si>
  <si>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</si>
  <si>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</si>
  <si>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</si>
  <si>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</si>
  <si>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</si>
  <si>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</si>
  <si>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</si>
  <si>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</si>
  <si>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</si>
  <si>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</si>
  <si>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</si>
  <si>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</si>
  <si>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</si>
  <si>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</si>
  <si>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大型修缮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</si>
  <si>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</si>
  <si>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</si>
  <si>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</si>
  <si>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</si>
  <si>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</si>
  <si>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</si>
  <si>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</si>
  <si>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</si>
  <si>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</si>
  <si>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</si>
  <si>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2024年凤庆县县本级一般公共预算支出表(县对下转移支付项目)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</si>
  <si>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</si>
  <si>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</si>
  <si>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</si>
  <si>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</si>
  <si>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</si>
  <si>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</si>
  <si>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</si>
  <si>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</si>
  <si>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</si>
  <si>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</si>
  <si>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</si>
  <si>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</si>
  <si>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</si>
  <si>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</si>
  <si>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</si>
  <si>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</si>
  <si>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</si>
  <si>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</si>
  <si>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</si>
  <si>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</si>
  <si>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</si>
  <si>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</si>
  <si>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</si>
  <si>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</si>
  <si>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说明：我县目前将乡镇作为预算单位管理，故无对下转移支付。</t>
  </si>
  <si>
    <t>1-7  2024年凤庆县分地区税收返还和转移支付预算表</t>
  </si>
  <si>
    <t>乡镇</t>
  </si>
  <si>
    <t>税收返还</t>
  </si>
  <si>
    <t>转移支付</t>
  </si>
  <si>
    <t>一、提前下达数</t>
  </si>
  <si>
    <t>凤山镇</t>
  </si>
  <si>
    <t xml:space="preserve"> </t>
  </si>
  <si>
    <t>洛党镇</t>
  </si>
  <si>
    <t>勐佑镇</t>
  </si>
  <si>
    <t>营盘镇</t>
  </si>
  <si>
    <t>大寺乡</t>
  </si>
  <si>
    <t>新华乡</t>
  </si>
  <si>
    <t>诗礼乡</t>
  </si>
  <si>
    <t>鲁史镇</t>
  </si>
  <si>
    <t>小湾镇</t>
  </si>
  <si>
    <t>三岔河镇</t>
  </si>
  <si>
    <t>雪山镇</t>
  </si>
  <si>
    <t>腰街乡</t>
  </si>
  <si>
    <t>郭大寨乡</t>
  </si>
  <si>
    <t>二、预算数</t>
  </si>
  <si>
    <t>说明：我县目前将乡镇作为预算单位管理，故不与乡镇结算。</t>
  </si>
  <si>
    <t>1-8  2024年凤庆县县本级“三公”经费预算财政拨款情况统计表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</si>
  <si>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</si>
  <si>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</si>
  <si>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</si>
  <si>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</si>
  <si>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</si>
  <si>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</si>
  <si>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</si>
  <si>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</si>
  <si>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1）变化情况：2024年“三公经费”预算数较2023年减少37.68万元，其中：公务接待费减少4.51万元；公务用车运行费减少66.68万元；公务用车购置费增加33.51万元。（2）主要原因是我县认真贯彻落实中央八项规定要求，夯实过紧日子思想，厉行节约、严格控制支出，按照省、市、县“三公”经费“只减不增”的原则，进行编制“三公”经费预算。由于一个部门实际情况需要购置新车，导致2024年公务用车购置费预算数增加33.51万元。</t>
  </si>
  <si>
    <t>2-1 2024年凤庆县政府性基金预算收入情况表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</si>
  <si>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</si>
  <si>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</si>
  <si>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</si>
  <si>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</si>
  <si>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</si>
  <si>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</si>
  <si>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</si>
  <si>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</si>
  <si>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</si>
  <si>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</si>
  <si>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</si>
  <si>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</si>
  <si>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</si>
  <si>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</si>
  <si>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</si>
  <si>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</si>
  <si>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</si>
  <si>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</si>
  <si>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</si>
  <si>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</si>
  <si>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</si>
  <si>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</si>
  <si>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</si>
  <si>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</si>
  <si>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</si>
  <si>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</si>
  <si>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</si>
  <si>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</si>
  <si>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</si>
  <si>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</si>
  <si>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</si>
  <si>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</si>
  <si>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</si>
  <si>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</si>
  <si>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</si>
  <si>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</si>
  <si>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</si>
  <si>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</si>
  <si>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</si>
  <si>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</si>
  <si>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</si>
  <si>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</si>
  <si>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</si>
  <si>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</si>
  <si>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</si>
  <si>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</si>
  <si>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</si>
  <si>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</si>
  <si>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全县政府性基金预算收入</t>
  </si>
  <si>
    <t>地方政府专项债务收入</t>
  </si>
  <si>
    <t xml:space="preserve">  政府性基金转移收入</t>
  </si>
  <si>
    <t xml:space="preserve">     政府性基金补助收入</t>
  </si>
  <si>
    <t xml:space="preserve">     抗疫特别国债转移支付收入</t>
  </si>
  <si>
    <t>2-2  2024年凤庆县政府性基金预算支出情况表</t>
  </si>
  <si>
    <t>类-款-项</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</si>
  <si>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</si>
  <si>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</si>
  <si>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</si>
  <si>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</si>
  <si>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</si>
  <si>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</si>
  <si>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</si>
  <si>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</si>
  <si>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</si>
  <si>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</si>
  <si>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</si>
  <si>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</si>
  <si>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</si>
  <si>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</si>
  <si>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</si>
  <si>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</si>
  <si>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</si>
  <si>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</si>
  <si>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</si>
  <si>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</si>
  <si>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</si>
  <si>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</si>
  <si>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</si>
  <si>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</si>
  <si>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</si>
  <si>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</si>
  <si>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</si>
  <si>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</si>
  <si>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</si>
  <si>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</si>
  <si>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</si>
  <si>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</si>
  <si>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</si>
  <si>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</si>
  <si>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</si>
  <si>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</si>
  <si>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</si>
  <si>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</si>
  <si>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</si>
  <si>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</si>
  <si>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</si>
  <si>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</si>
  <si>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</si>
  <si>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</si>
  <si>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</si>
  <si>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</si>
  <si>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</si>
  <si>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</si>
  <si>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</si>
  <si>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</si>
  <si>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</si>
  <si>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</si>
  <si>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</si>
  <si>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</si>
  <si>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</si>
  <si>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</si>
  <si>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</si>
  <si>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</si>
  <si>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</si>
  <si>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</si>
  <si>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</si>
  <si>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</si>
  <si>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</si>
  <si>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</si>
  <si>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</si>
  <si>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</si>
  <si>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</si>
  <si>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</si>
  <si>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</si>
  <si>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</si>
  <si>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</si>
  <si>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</si>
  <si>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</si>
  <si>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</si>
  <si>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</si>
  <si>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</si>
  <si>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</si>
  <si>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</si>
  <si>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</si>
  <si>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</si>
  <si>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</si>
  <si>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</si>
  <si>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</si>
  <si>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</si>
  <si>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</si>
  <si>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</si>
  <si>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</si>
  <si>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</si>
  <si>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2120814</t>
  </si>
  <si>
    <t xml:space="preserve">      农业生产发展支出</t>
  </si>
  <si>
    <t>2120815</t>
  </si>
  <si>
    <t xml:space="preserve">      农村社会事业支出</t>
  </si>
  <si>
    <t>2120816</t>
  </si>
  <si>
    <t xml:space="preserve">      农业农村生态环境支出</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</si>
  <si>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</si>
  <si>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</si>
  <si>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</si>
  <si>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</si>
  <si>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</si>
  <si>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</si>
  <si>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</si>
  <si>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</si>
  <si>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</si>
  <si>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</si>
  <si>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</si>
  <si>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</si>
  <si>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</si>
  <si>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</si>
  <si>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</si>
  <si>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</si>
  <si>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</si>
  <si>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</si>
  <si>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</si>
  <si>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</si>
  <si>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</si>
  <si>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</si>
  <si>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</si>
  <si>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</si>
  <si>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</si>
  <si>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</si>
  <si>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</si>
  <si>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</si>
  <si>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</si>
  <si>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</si>
  <si>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</si>
  <si>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</si>
  <si>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</si>
  <si>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</si>
  <si>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</si>
  <si>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</si>
  <si>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</si>
  <si>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</si>
  <si>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</si>
  <si>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</si>
  <si>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</si>
  <si>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</si>
  <si>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</si>
  <si>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</si>
  <si>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</si>
  <si>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</si>
  <si>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</si>
  <si>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</si>
  <si>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</si>
  <si>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</si>
  <si>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</si>
  <si>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</si>
  <si>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</si>
  <si>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</si>
  <si>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</si>
  <si>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</si>
  <si>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</si>
  <si>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</si>
  <si>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</si>
  <si>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</si>
  <si>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</si>
  <si>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</si>
  <si>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</si>
  <si>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</si>
  <si>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</si>
  <si>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</si>
  <si>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</si>
  <si>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</si>
  <si>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</si>
  <si>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</si>
  <si>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</si>
  <si>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</si>
  <si>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</si>
  <si>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</si>
  <si>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</si>
  <si>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</si>
  <si>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</si>
  <si>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</si>
  <si>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</si>
  <si>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</si>
  <si>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</si>
  <si>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</si>
  <si>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</si>
  <si>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</si>
  <si>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</si>
  <si>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</si>
  <si>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</si>
  <si>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</si>
  <si>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</si>
  <si>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</si>
  <si>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</si>
  <si>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</si>
  <si>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</si>
  <si>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</si>
  <si>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</si>
  <si>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</si>
  <si>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</si>
  <si>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</si>
  <si>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</si>
  <si>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21372</t>
  </si>
  <si>
    <t xml:space="preserve">     大中型水库移民后期扶持基金支出</t>
  </si>
  <si>
    <t>2137201</t>
  </si>
  <si>
    <t xml:space="preserve">    移民补助</t>
  </si>
  <si>
    <t>2137202</t>
  </si>
  <si>
    <t xml:space="preserve">    基础设施建设和经济发展</t>
  </si>
  <si>
    <t>2137299</t>
  </si>
  <si>
    <t xml:space="preserve">   其他大中型水库移民后期扶持基金支出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</si>
  <si>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</si>
  <si>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</si>
  <si>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</si>
  <si>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</si>
  <si>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</si>
  <si>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</si>
  <si>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</si>
  <si>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</si>
  <si>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</si>
  <si>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</si>
  <si>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</si>
  <si>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</si>
  <si>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</si>
  <si>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</si>
  <si>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</si>
  <si>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</si>
  <si>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</si>
  <si>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</si>
  <si>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</si>
  <si>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</si>
  <si>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</si>
  <si>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</si>
  <si>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</si>
  <si>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</si>
  <si>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</si>
  <si>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</si>
  <si>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</si>
  <si>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</si>
  <si>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</si>
  <si>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</si>
  <si>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</si>
  <si>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</si>
  <si>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</si>
  <si>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</si>
  <si>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</si>
  <si>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</si>
  <si>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</si>
  <si>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</si>
  <si>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</si>
  <si>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</si>
  <si>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</si>
  <si>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</si>
  <si>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</si>
  <si>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</si>
  <si>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</si>
  <si>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</si>
  <si>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</si>
  <si>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</si>
  <si>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</si>
  <si>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</si>
  <si>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</si>
  <si>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</si>
  <si>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</si>
  <si>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</si>
  <si>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</si>
  <si>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</si>
  <si>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</si>
  <si>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</si>
  <si>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</si>
  <si>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</si>
  <si>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</si>
  <si>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</si>
  <si>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</si>
  <si>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</si>
  <si>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</si>
  <si>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</si>
  <si>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</si>
  <si>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</si>
  <si>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</si>
  <si>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</si>
  <si>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</si>
  <si>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</si>
  <si>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</si>
  <si>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</si>
  <si>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</si>
  <si>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</si>
  <si>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</si>
  <si>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</si>
  <si>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</si>
  <si>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</si>
  <si>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</si>
  <si>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</si>
  <si>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</si>
  <si>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</si>
  <si>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</si>
  <si>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</si>
  <si>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</si>
  <si>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</si>
  <si>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</si>
  <si>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</si>
  <si>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</si>
  <si>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</si>
  <si>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</si>
  <si>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</si>
  <si>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</si>
  <si>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</si>
  <si>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</si>
  <si>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</si>
  <si>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</si>
  <si>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</si>
  <si>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</si>
  <si>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</si>
  <si>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</si>
  <si>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</si>
  <si>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</si>
  <si>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</si>
  <si>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</si>
  <si>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</si>
  <si>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</si>
  <si>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</si>
  <si>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</si>
  <si>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</si>
  <si>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</si>
  <si>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</si>
  <si>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</si>
  <si>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</si>
  <si>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</si>
  <si>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</si>
  <si>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</si>
  <si>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</si>
  <si>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</si>
  <si>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</si>
  <si>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</si>
  <si>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</si>
  <si>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</si>
  <si>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</si>
  <si>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</si>
  <si>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</si>
  <si>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</si>
  <si>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</si>
  <si>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</si>
  <si>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</si>
  <si>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</si>
  <si>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</si>
  <si>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</si>
  <si>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</si>
  <si>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</si>
  <si>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</si>
  <si>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</si>
  <si>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</si>
  <si>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</si>
  <si>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</si>
  <si>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</si>
  <si>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</si>
  <si>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</si>
  <si>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</si>
  <si>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</si>
  <si>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</si>
  <si>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</si>
  <si>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</si>
  <si>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</si>
  <si>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</si>
  <si>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</si>
  <si>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</si>
  <si>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</si>
  <si>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</si>
  <si>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</si>
  <si>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</si>
  <si>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</si>
  <si>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</si>
  <si>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</si>
  <si>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</si>
  <si>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</si>
  <si>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</si>
  <si>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</si>
  <si>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</si>
  <si>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</si>
  <si>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</si>
  <si>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</si>
  <si>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</si>
  <si>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</si>
  <si>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</si>
  <si>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</si>
  <si>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</si>
  <si>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</si>
  <si>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</si>
  <si>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</si>
  <si>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</si>
  <si>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</si>
  <si>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</si>
  <si>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</si>
  <si>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</si>
  <si>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</si>
  <si>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</si>
  <si>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</si>
  <si>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</si>
  <si>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</si>
  <si>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</si>
  <si>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</si>
  <si>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</si>
  <si>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</si>
  <si>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</si>
  <si>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</si>
  <si>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</si>
  <si>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</si>
  <si>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</si>
  <si>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</si>
  <si>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</si>
  <si>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</si>
  <si>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</si>
  <si>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</si>
  <si>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</si>
  <si>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</si>
  <si>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</si>
  <si>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</si>
  <si>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</si>
  <si>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</si>
  <si>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</si>
  <si>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</si>
  <si>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</si>
  <si>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</si>
  <si>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</si>
  <si>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</si>
  <si>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</si>
  <si>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</si>
  <si>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</si>
  <si>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</si>
  <si>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</si>
  <si>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</si>
  <si>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</si>
  <si>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</si>
  <si>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</si>
  <si>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</si>
  <si>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</si>
  <si>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</si>
  <si>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</si>
  <si>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</si>
  <si>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</si>
  <si>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</si>
  <si>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</si>
  <si>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</si>
  <si>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</si>
  <si>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</si>
  <si>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</si>
  <si>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</si>
  <si>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</si>
  <si>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</si>
  <si>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</si>
  <si>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</si>
  <si>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</si>
  <si>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</si>
  <si>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</si>
  <si>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</si>
  <si>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</si>
  <si>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</si>
  <si>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</si>
  <si>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</si>
  <si>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</si>
  <si>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</si>
  <si>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</si>
  <si>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</si>
  <si>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</si>
  <si>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</si>
  <si>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</si>
  <si>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</si>
  <si>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</si>
  <si>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</si>
  <si>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</si>
  <si>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</si>
  <si>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</si>
  <si>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</si>
  <si>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</si>
  <si>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</si>
  <si>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</si>
  <si>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</si>
  <si>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</si>
  <si>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</si>
  <si>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</si>
  <si>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</si>
  <si>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</si>
  <si>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</si>
  <si>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</si>
  <si>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</si>
  <si>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</si>
  <si>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</si>
  <si>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</si>
  <si>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</si>
  <si>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</si>
  <si>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2024年凤庆县县本级政府性基金预算收入情况表</t>
  </si>
  <si>
    <t>是</t>
  </si>
  <si>
    <t>否</t>
  </si>
  <si>
    <t>大中型水库移民后期扶持基金支出</t>
  </si>
  <si>
    <t>移民补助</t>
  </si>
  <si>
    <t>基础设施建设和经济发展</t>
  </si>
  <si>
    <t>其他大中型水库移民后期扶持基金支出</t>
  </si>
  <si>
    <t>2-5  2024年凤庆县县本级政府性基金支出表(县对下转移支付)</t>
  </si>
  <si>
    <t>本年支出小计</t>
  </si>
  <si>
    <t>3-1  2024年凤庆县国有资本经营收入预算情况表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</si>
  <si>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</si>
  <si>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</si>
  <si>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</si>
  <si>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</si>
  <si>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</si>
  <si>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</si>
  <si>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</si>
  <si>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</si>
  <si>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</si>
  <si>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</si>
  <si>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</si>
  <si>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</si>
  <si>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</si>
  <si>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</si>
  <si>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</si>
  <si>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</si>
  <si>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</si>
  <si>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</si>
  <si>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</si>
  <si>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</si>
  <si>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</si>
  <si>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</si>
  <si>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</si>
  <si>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</si>
  <si>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</si>
  <si>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</si>
  <si>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</si>
  <si>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</si>
  <si>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</si>
  <si>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</si>
  <si>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</si>
  <si>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</si>
  <si>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</si>
  <si>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</si>
  <si>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</si>
  <si>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</si>
  <si>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</si>
  <si>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</si>
  <si>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3-2  2024年凤庆县国有资本经营支出预算情况表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</si>
  <si>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</si>
  <si>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</si>
  <si>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</si>
  <si>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</si>
  <si>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</si>
  <si>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</si>
  <si>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</si>
  <si>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</si>
  <si>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</si>
  <si>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</si>
  <si>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</si>
  <si>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</si>
  <si>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</si>
  <si>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</si>
  <si>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</si>
  <si>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</si>
  <si>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</si>
  <si>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</si>
  <si>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</si>
  <si>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全县国有资本经营支出</t>
  </si>
  <si>
    <t>国有资本经营预算转移支付</t>
  </si>
  <si>
    <t>调出资金</t>
  </si>
  <si>
    <t>结转下年</t>
  </si>
  <si>
    <t>3-3  2024年县本级国有资本经营收入预算情况表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</si>
  <si>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</si>
  <si>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</si>
  <si>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</si>
  <si>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</si>
  <si>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</si>
  <si>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</si>
  <si>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</si>
  <si>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</si>
  <si>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</si>
  <si>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县本级国有资本经营收入</t>
  </si>
  <si>
    <t>3-4  2024年县本级国有资本经营支出预算情况表</t>
  </si>
  <si>
    <t>项   目</t>
  </si>
  <si>
    <t xml:space="preserve">    "三供一业"移交补助支出</t>
  </si>
  <si>
    <t xml:space="preserve">   其他金融国有资本经营预算支出</t>
  </si>
  <si>
    <t>县本级国有资本经营支出</t>
  </si>
  <si>
    <t>3-5  2024年凤庆县县本级国有资本经营预算转移支付表（分地区）</t>
  </si>
  <si>
    <t>地  区</t>
  </si>
  <si>
    <t>预算数</t>
  </si>
  <si>
    <t>合  计</t>
  </si>
  <si>
    <t>3-6  2024年凤庆县本级国有资本经营预算转移支付表（分项目）</t>
  </si>
  <si>
    <t>项目名称</t>
  </si>
  <si>
    <t>4-1  2024年凤庆县社会保险基金收入预算情况表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</si>
  <si>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</si>
  <si>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</si>
  <si>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</si>
  <si>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</si>
  <si>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</si>
  <si>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</si>
  <si>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</si>
  <si>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</si>
  <si>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</si>
  <si>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</si>
  <si>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</si>
  <si>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</si>
  <si>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</si>
  <si>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</si>
  <si>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</si>
  <si>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</si>
  <si>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</si>
  <si>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</si>
  <si>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2024年凤庆县社会保险基金支出预算情况表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</si>
  <si>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</si>
  <si>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</si>
  <si>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</si>
  <si>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</si>
  <si>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</si>
  <si>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</si>
  <si>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</si>
  <si>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</si>
  <si>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</si>
  <si>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</si>
  <si>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</si>
  <si>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</si>
  <si>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</si>
  <si>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</si>
  <si>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2024年凤庆县县本级社会保险基金收入预算情况表</t>
  </si>
  <si>
    <t>4-4  2024年凤庆县县本级社会保险基金支出预算情况表</t>
  </si>
  <si>
    <t>5-1  凤庆县2023年地方政府债务限额及余额预算情况表</t>
  </si>
  <si>
    <t>单位：亿元</t>
  </si>
  <si>
    <t>地   区</t>
  </si>
  <si>
    <t>2023年债务限额</t>
  </si>
  <si>
    <t>2023年债务余额预计执行数</t>
  </si>
  <si>
    <t>一般债务</t>
  </si>
  <si>
    <t>专项债务</t>
  </si>
  <si>
    <t>公  式</t>
  </si>
  <si>
    <t>A=B+C</t>
  </si>
  <si>
    <t>B</t>
  </si>
  <si>
    <t>C</t>
  </si>
  <si>
    <t>D=E+F</t>
  </si>
  <si>
    <t>E</t>
  </si>
  <si>
    <t>F</t>
  </si>
  <si>
    <t>凤庆县</t>
  </si>
  <si>
    <t>注：1.本表反映上一年度本地区、本级及分地区地方政府债务限额及余额预计执行数。</t>
  </si>
  <si>
    <t xml:space="preserve">    2.本表由县级以上地方各级财政部门在本级人民代表大会批准预算后二十日内公开。</t>
  </si>
  <si>
    <t>5-2 凤庆县2023年地方政府一般债务余额情况表</t>
  </si>
  <si>
    <t>项    目</t>
  </si>
  <si>
    <t>执行数</t>
  </si>
  <si>
    <t>一、2022年末地方政府一般债务余额实际数</t>
  </si>
  <si>
    <t>二、2023年末地方政府一般债务余额限额</t>
  </si>
  <si>
    <t>三、2023年地方政府一般债务发行额</t>
  </si>
  <si>
    <t xml:space="preserve">   中央转贷地方的国际金融组织和外国政府贷款</t>
  </si>
  <si>
    <t xml:space="preserve">   2023年地方政府一般债券发行额</t>
  </si>
  <si>
    <t>四、2023年地方政府一般债务还本额</t>
  </si>
  <si>
    <t>五、2023年末地方政府一般债务余额预计执行数</t>
  </si>
  <si>
    <t>六、2024年地方财政赤字</t>
  </si>
  <si>
    <t>七、2024年地方政府一般债务余额限额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</si>
  <si>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</si>
  <si>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凤庆县本级2023年地方政府一般债务余额情况表</t>
  </si>
  <si>
    <t xml:space="preserve">    中央转贷地方的国际金融组织和外国政府贷款</t>
  </si>
  <si>
    <t xml:space="preserve">    2023年地方政府一般债券发行额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</si>
  <si>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</si>
  <si>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凤庆县2023年地方政府专项债务余额情况表</t>
  </si>
  <si>
    <t>一、2022年末地方政府专项债务余额实际数</t>
  </si>
  <si>
    <t>二、2023年末地方政府专项债务余额限额</t>
  </si>
  <si>
    <t>三、2023年地方政府专项债务发行额</t>
  </si>
  <si>
    <t>四、2023年地方政府专项债务还本额</t>
  </si>
  <si>
    <t>五、2023年末地方政府专项债务余额预计执行数</t>
  </si>
  <si>
    <t>六、2024年地方政府专项债务新增限额</t>
  </si>
  <si>
    <t>七、2023年末地方政府专项债务余额限额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</si>
  <si>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</si>
  <si>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凤庆县本级2023年地方政府专项债务余额情况表</t>
  </si>
  <si>
    <t>六、2023年地方政府专项债务新增限额</t>
  </si>
  <si>
    <t>七、2024年末地方政府专项债务余额限额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</si>
  <si>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</si>
  <si>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凤庆县地方政府债券发行及还本
付息情况表</t>
  </si>
  <si>
    <t>公式</t>
  </si>
  <si>
    <t>本地区</t>
  </si>
  <si>
    <t>本级</t>
  </si>
  <si>
    <t>一、2023年发行预计执行数</t>
  </si>
  <si>
    <t>A=B+D</t>
  </si>
  <si>
    <t>（一）一般债券</t>
  </si>
  <si>
    <t xml:space="preserve">   其中：再融资债券</t>
  </si>
  <si>
    <t>（二）专项债券</t>
  </si>
  <si>
    <t>D</t>
  </si>
  <si>
    <t>二、2023年还本预计执行数</t>
  </si>
  <si>
    <t>F=G+H</t>
  </si>
  <si>
    <t>G</t>
  </si>
  <si>
    <t>H</t>
  </si>
  <si>
    <t>三、2023年付息预计执行数</t>
  </si>
  <si>
    <t>I=J+K</t>
  </si>
  <si>
    <t>J</t>
  </si>
  <si>
    <t>K</t>
  </si>
  <si>
    <t>四、2024年还本预算数</t>
  </si>
  <si>
    <t>L=M+O</t>
  </si>
  <si>
    <t>M</t>
  </si>
  <si>
    <t xml:space="preserve">   其中：再融资</t>
  </si>
  <si>
    <t xml:space="preserve">      财政预算安排 </t>
  </si>
  <si>
    <t>N</t>
  </si>
  <si>
    <t>O</t>
  </si>
  <si>
    <t xml:space="preserve">      财政预算安排</t>
  </si>
  <si>
    <t>P</t>
  </si>
  <si>
    <t>五、2024年付息预算数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</si>
  <si>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</si>
  <si>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</si>
  <si>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</si>
  <si>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</si>
  <si>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凤庆县2024年地方政府债务限额提前下达情况表</t>
  </si>
  <si>
    <t>下级</t>
  </si>
  <si>
    <t>一、2023年地方政府债务限额</t>
  </si>
  <si>
    <t>其中： 一般债务限额</t>
  </si>
  <si>
    <t xml:space="preserve">       专项债务限额</t>
  </si>
  <si>
    <t>二、提前下达的2024年新增地方政府债务限额</t>
  </si>
  <si>
    <t>注：本表反映本地区及本级年初预算中列示提前下达的新增地方政府债务限额情况，由县级以上地方各级财政部门在本级人民代表大会批准预算后二十日内公开。目前上级还未下达2024年新增地方政府债务限额。</t>
  </si>
  <si>
    <t>5-8  凤庆县2024年，年初新增地方政府债券资金安排表</t>
  </si>
  <si>
    <t>序号</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</si>
  <si>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</si>
  <si>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</si>
  <si>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</si>
  <si>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</si>
  <si>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</si>
  <si>
    <t>我县当年无提前下达的新增地方政府债券资金，此表为空。</t>
  </si>
  <si>
    <t>6-1   2024年县本级重大政策和重点项目绩效目标表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</si>
  <si>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</si>
  <si>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</si>
  <si>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</si>
  <si>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</si>
  <si>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</si>
  <si>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</si>
  <si>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</si>
  <si>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</si>
  <si>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</si>
  <si>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</si>
  <si>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凤庆县2023年保障性租赁住房建设项目</t>
  </si>
  <si>
    <t>新建保障性租赁住房 2000 套，占地面积 62184 平方米，建筑面积 197109.485 平方米，其中：住宅面积 120106.385 平方米，商业服务用房 21391.38 平方米。</t>
  </si>
  <si>
    <t>产出指标</t>
  </si>
  <si>
    <t>数量指标</t>
  </si>
  <si>
    <t>建设数量</t>
  </si>
  <si>
    <t>=</t>
  </si>
  <si>
    <t>%</t>
  </si>
  <si>
    <t>定量指标</t>
  </si>
  <si>
    <t>新建保障性租赁住房2000套，占地面积62184平方米，建筑面积197109.485平方米，其中：住宅面积120106.385平方米，商业服务用房21391.38平方米。</t>
  </si>
  <si>
    <t>投资完成率</t>
  </si>
  <si>
    <t>总投资77233.00万元。</t>
  </si>
  <si>
    <t>资金使用率</t>
  </si>
  <si>
    <t>项目资金专户管理，专款专用。</t>
  </si>
  <si>
    <t>质量指标</t>
  </si>
  <si>
    <t>质量管控</t>
  </si>
  <si>
    <t>100</t>
  </si>
  <si>
    <t>定性指标</t>
  </si>
  <si>
    <t>严格国家施工及验收规范、质量检验、评定标准及有关规范规定，对工序进行质量检查及控制</t>
  </si>
  <si>
    <t>时效指标</t>
  </si>
  <si>
    <t>开工时效</t>
  </si>
  <si>
    <t>2024年1月1日前开工</t>
  </si>
  <si>
    <t>按时开工</t>
  </si>
  <si>
    <t>完工时效</t>
  </si>
  <si>
    <t>2026年12月31日前完工</t>
  </si>
  <si>
    <t>按时完工</t>
  </si>
  <si>
    <t>建设期资金到位率</t>
  </si>
  <si>
    <t>根据工程进度分批拨付</t>
  </si>
  <si>
    <t>成本指标</t>
  </si>
  <si>
    <t>成本浮动率</t>
  </si>
  <si>
    <t>&gt;=</t>
  </si>
  <si>
    <t>5</t>
  </si>
  <si>
    <t>水电费、维护费、人员工资及福利、其他费用。</t>
  </si>
  <si>
    <t>效益指标</t>
  </si>
  <si>
    <t>经济效益指标</t>
  </si>
  <si>
    <t>项目总投资收益率</t>
  </si>
  <si>
    <t>75</t>
  </si>
  <si>
    <t>营业收入、年均利润总额、年均净利润</t>
  </si>
  <si>
    <t>社会效益指标</t>
  </si>
  <si>
    <t>提升和完善城市功能，改善城区面貌，带动群众就业增加收入</t>
  </si>
  <si>
    <t>解决一定规模的就业，且有助于地方城市建设的提升和区域税源的增加，符合当地社会经济发展的需要，具备经济可行性</t>
  </si>
  <si>
    <t>生态效益指标</t>
  </si>
  <si>
    <t>环境保护</t>
  </si>
  <si>
    <t>对流域和区域环境及生态系统的综合影响很小，拟建项目不会诱发地质灾害的风险</t>
  </si>
  <si>
    <t>可持续影响指标</t>
  </si>
  <si>
    <t>总债务本息保障倍数</t>
  </si>
  <si>
    <t>1.33</t>
  </si>
  <si>
    <t>倍</t>
  </si>
  <si>
    <t>偿债能力</t>
  </si>
  <si>
    <t>满意度指标</t>
  </si>
  <si>
    <t>服务对象满意度指标</t>
  </si>
  <si>
    <t>服务对象满意度</t>
  </si>
  <si>
    <t>95</t>
  </si>
  <si>
    <t>周边居民户对项目实施的满意度</t>
  </si>
  <si>
    <t>云南省临沧市凤庆县大摆田水库工程</t>
  </si>
  <si>
    <t>根据《财政部关于印发&lt;地方政府专项债券项目资金绩效管理办法&gt;的通知》（财预〔2021〕61号）的要求，绩效目标应当重点反映专项债券项目的产出数量、质量、时效、成本，还包括经济效益、社会效益、生态效益、可持续影响、服务对象满意度等绩效指标。绩效目标要尽可能细化量化，能有效反映项目预期产出、融资成本、偿债风险等。通过对项目进行梳理，为客观反映项目的实施情况，确定本项目绩效目标为：</t>
  </si>
  <si>
    <t>主要建设内容包括:水库工程由枢纽工程和输水工程组成。枢纽工程由大坝、导流输水放空隧洞、溢洪道组成。大坝为沥青混凝土心墙堆石坝，坝顶高程1666.10m，坝顶长350m，坝顶宽10m，最大坝高87.5m;溢洪道布置于大坝右岸，为正槽开敞式，全长304m;溢流堰为WES实用堰，堰顶高程1661.00m，校核洪水位时最大下泄流量82.25m³/s;导流输水放空隧洞布置于溢洪道右侧，承担水库输水以及施工期间的导流任务，兼顾水库放空，全长353.73m，设计最大流量21.5m'/s;输水工程由总干管、三岔河干管、勐佑干管和王平分干管组成，输水干管总长15.435km，渠首设计流量1.214m³/s。</t>
  </si>
  <si>
    <t>工程合格率</t>
  </si>
  <si>
    <t>建设工程抽检合格率达100%</t>
  </si>
  <si>
    <t>根据年度计划、项目投资总计划，对项目计划投资完成情况进行评价</t>
  </si>
  <si>
    <t>对专项资金的预算执行进度情况进行评价</t>
  </si>
  <si>
    <t>2021年4月开工</t>
  </si>
  <si>
    <t>是否按时开工</t>
  </si>
  <si>
    <t>2026年12月完工</t>
  </si>
  <si>
    <t>是否按时完工</t>
  </si>
  <si>
    <t>建设期资金到位及时率</t>
  </si>
  <si>
    <t>对各级财政资金到位、市场化融资以及其他来源资金的情况进行评价（到位率=实际到位资金/计划投入资金×100%）</t>
  </si>
  <si>
    <t>成本控制在预算值以下</t>
  </si>
  <si>
    <t>&lt;=</t>
  </si>
  <si>
    <t>万元</t>
  </si>
  <si>
    <t>对项目的成本节约程度进行评价</t>
  </si>
  <si>
    <t>项目总投资收益率是否大于等于48.19%</t>
  </si>
  <si>
    <t>项目经营利润</t>
  </si>
  <si>
    <t>项目计算期利润不低于28,694.66万元</t>
  </si>
  <si>
    <t>受益人员</t>
  </si>
  <si>
    <t>群众生活条件和生活质量得到明显改善</t>
  </si>
  <si>
    <t>环保通过率</t>
  </si>
  <si>
    <t>水资源环境得到有效改善</t>
  </si>
  <si>
    <t>在项目计算期（20年）内还清债务本息</t>
  </si>
  <si>
    <t>受益对象满意度</t>
  </si>
  <si>
    <t>群众满意度达95%以上</t>
  </si>
  <si>
    <t>凤庆县犀牛片区农村产业融合发展示范园建设项目</t>
  </si>
  <si>
    <t>建设目标：项目实施有利于推进凤庆县农业现代化，打造集农业、物流、加工为一体的现代化农业产业园区。
（4）建设规模：本项目占地约5870亩。
①建设黑惠江坚果种植区3700亩，水果种植区2500亩，农特产品大数据展销中心5000平方米，配套农业灌溉设施建设；
②建设黑河核心片区，总建筑面积66003平方米，其中农副产品初加工厂23761平方米、仓储物流中心38574平方米、电商物流孵化园2800平方米、配套技术服务中心、农产品检测中心、附属用房；
③建设旅游公路1.64公里（桥梁546米）；建设沿江旅游功能服务区，其中新建游客接待中心2000 平方米，停车场4000 平方米，特色商铺12000平方米，轮渡码头2个，新建露营基地、垂钓基地，配套绿化、供排水、旅游厕所等基础设施。
④提升鲁史茶马古文化小镇基础设施，新建游客服务中心、停车场、永发村生态渔农休闲园，配套建设古镇智慧管理平台。</t>
  </si>
  <si>
    <t>黑惠江坚果种植区</t>
  </si>
  <si>
    <t>3700</t>
  </si>
  <si>
    <t>亩</t>
  </si>
  <si>
    <t>项目可行性研究报告的批复</t>
  </si>
  <si>
    <t>黑河核心片区</t>
  </si>
  <si>
    <t>㎡</t>
  </si>
  <si>
    <t>旅游公路</t>
  </si>
  <si>
    <t>公里</t>
  </si>
  <si>
    <t>项目实施单位提供的工程施工进度与资金使用情况</t>
  </si>
  <si>
    <t>质量达标率</t>
  </si>
  <si>
    <t>《建筑工程施工质量验收统一标准》为国家标准，编号GB50300-2013</t>
  </si>
  <si>
    <t>成本节约率</t>
  </si>
  <si>
    <t>项目可行性研究报告</t>
  </si>
  <si>
    <t>34.37</t>
  </si>
  <si>
    <t>直接收益人群（凤庆县人口数）</t>
  </si>
  <si>
    <t>人</t>
  </si>
  <si>
    <t>《中华人民共和国环境保护法》和《建设项目环境保护管理办法》</t>
  </si>
  <si>
    <t>工程设计使用年限</t>
  </si>
  <si>
    <t>30</t>
  </si>
  <si>
    <t>年</t>
  </si>
  <si>
    <t>偿还能力</t>
  </si>
  <si>
    <t>凤庆县犀牛片区农村产业融合发展示范园建设项目实施方案</t>
  </si>
  <si>
    <t>90</t>
  </si>
  <si>
    <t>社会公众或服务对象的意见</t>
  </si>
  <si>
    <t>凤庆县城市多功能停车场建设项目</t>
  </si>
  <si>
    <t>项目主要建设内容包括十五个小型汽车公共停车场和两个大货车公共停车场，总占地面积108520平方米，总建筑面积95321.06平方米，设小型车停车位2894个，大货车停车位249个，大货车停车位 249 个，非机动车停车位 1246 个。本项目的建设有助于改善凤庆县城地区交通和停车环境，缓解区域内的停车位不足的问题，可提高凤庆县城的环境档次，改善县城的停车和交通状况，提高凤庆县城区域的服务水平和服务质量，对于提升凤庆县城的知名度和美誉度以及提高凤庆县城的区域竞争力和影响力影响深远。</t>
  </si>
  <si>
    <t>小型汽车公共停车场</t>
  </si>
  <si>
    <t>个</t>
  </si>
  <si>
    <t>项目可行性研究报告的批复、项目可行性研究报告</t>
  </si>
  <si>
    <t>大货车公共停车场</t>
  </si>
  <si>
    <t>小型车停车位</t>
  </si>
  <si>
    <t>大货车停车位</t>
  </si>
  <si>
    <t>充电桩</t>
  </si>
  <si>
    <t>市政道路及小区停车泊位</t>
  </si>
  <si>
    <t>非机动车停车位</t>
  </si>
  <si>
    <t>建安工程费</t>
  </si>
  <si>
    <t>39,499.88</t>
  </si>
  <si>
    <t>工程建设其他费</t>
  </si>
  <si>
    <t>11,969.18</t>
  </si>
  <si>
    <t>工程预备费</t>
  </si>
  <si>
    <t>4,108.39</t>
  </si>
  <si>
    <t>凤庆县城市多功能停车场建设项目实施方案</t>
  </si>
  <si>
    <t>增加就业人数</t>
  </si>
  <si>
    <t>55</t>
  </si>
  <si>
    <t>6-2  重点工作情况解释说明汇总表</t>
  </si>
  <si>
    <t>重点工作</t>
  </si>
  <si>
    <t>2024年工作重点及工作情况</t>
  </si>
  <si>
    <t>做好政策争资。及时掌握学习政策，主动对接上级部门，全面了解上级部门预算项目资金安排情况，明确争取资金重点，强化争资针对性。做好业务争资。以脱贫攻坚为引领，按照缺什么补什么的原则，建设项目库，优化筛选项目，提升项目编报质量，做实项目前期工作，打牢争资基础。做好绩效争资。加快项目建设，加快资金拨付，提升资金使用效益和项目整体绩效，实施绩效全过程管控和绩效评价，以做好绩效管理为抓手，争取更多转移支付支持。压实责任争资。细化分解向上争取资金任务至相关部门，发挥部门主体责任，积极向上汇报对接，多渠道争取补助资金支持。乡镇作为预算单位管理，无对下税收返还及转移支付。</t>
  </si>
  <si>
    <t>举借债务</t>
  </si>
  <si>
    <t>2023年预计政府债务限额45.62亿元，其中：一般债务20.74亿元、专项债务24.88亿元；政府债务余额44.44亿元，其中：一般债务19.61亿元、专项债务24.83亿元，新增政府债务11.04亿元，其中：一般债务6.16亿元、专项债务4.88亿元，偿还政府本息7.24亿元，其中：本金5.95亿元、利息1.29亿元。按照“突出主业、转型做实、市场运作、集团管理”的思路，拟将城投、城发等公司组建为一个集团公司，整合优质资产，实现资源重组、合并，向实体化、市场化改革发展，进一步理顺政府与企业的关系，依法依规发债、融资，剥离政府债务，有效化解平台债务风险。</t>
  </si>
  <si>
    <t>预算绩效</t>
  </si>
  <si>
    <t>坚持绩效导向，全面贯彻落实《中共中央 国务院关于全面实施预算绩效管理的意见》，围绕推进预算和绩效管理一体化目标，抓好健全科学规范的管理制度、硬化预算绩效管理责任约束两个关键，突出提升绩效管理层次和质量、建立标准科学的绩效管理方式方法、提升预算绩效管理效率等三个重点，建立健全体系机制，实现政策过程、预算过程、行政管理过程、绩效管理过程高度融合。</t>
  </si>
</sst>
</file>

<file path=xl/styles.xml><?xml version="1.0" encoding="utf-8"?>
<styleSheet xmlns="http://schemas.openxmlformats.org/spreadsheetml/2006/main" xmlns:mc="http://schemas.openxmlformats.org/markup-compatibility/2006" xmlns:xr9="http://schemas.microsoft.com/office/spreadsheetml/2016/revision9" mc:Ignorable="xr9">
  <numFmts count="3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_-&quot;$&quot;\ * #,##0_-;_-&quot;$&quot;\ * #,##0\-;_-&quot;$&quot;\ * &quot;-&quot;_-;_-@_-"/>
    <numFmt numFmtId="178" formatCode="&quot;$&quot;\ #,##0.00_-;[Red]&quot;$&quot;\ #,##0.00\-"/>
    <numFmt numFmtId="179" formatCode="_(&quot;$&quot;* #,##0.00_);_(&quot;$&quot;* \(#,##0.00\);_(&quot;$&quot;* &quot;-&quot;??_);_(@_)"/>
    <numFmt numFmtId="180" formatCode="#,##0;\(#,##0\)"/>
    <numFmt numFmtId="181" formatCode="&quot;$&quot;#,##0.00_);[Red]\(&quot;$&quot;#,##0.00\)"/>
    <numFmt numFmtId="182" formatCode="_-* #,##0_-;\-* #,##0_-;_-* &quot;-&quot;_-;_-@_-"/>
    <numFmt numFmtId="183" formatCode="_-* #,##0.00_-;\-* #,##0.00_-;_-* &quot;-&quot;??_-;_-@_-"/>
    <numFmt numFmtId="184" formatCode="_-&quot;$&quot;\ * #,##0.00_-;_-&quot;$&quot;\ * #,##0.00\-;_-&quot;$&quot;\ * &quot;-&quot;??_-;_-@_-"/>
    <numFmt numFmtId="185" formatCode="\$#,##0.00;\(\$#,##0.00\)"/>
    <numFmt numFmtId="186" formatCode="\$#,##0;\(\$#,##0\)"/>
    <numFmt numFmtId="187" formatCode="#,##0.0_);\(#,##0.0\)"/>
    <numFmt numFmtId="188" formatCode="&quot;$&quot;#,##0_);[Red]\(&quot;$&quot;#,##0\)"/>
    <numFmt numFmtId="189" formatCode="&quot;$&quot;\ #,##0_-;[Red]&quot;$&quot;\ #,##0\-"/>
    <numFmt numFmtId="190" formatCode="#\ ??/??"/>
    <numFmt numFmtId="191" formatCode="_(&quot;$&quot;* #,##0_);_(&quot;$&quot;* \(#,##0\);_(&quot;$&quot;* &quot;-&quot;_);_(@_)"/>
    <numFmt numFmtId="192" formatCode="_(* #,##0.00_);_(* \(#,##0.00\);_(* &quot;-&quot;??_);_(@_)"/>
    <numFmt numFmtId="193" formatCode="_(* #,##0_);_(* \(#,##0\);_(* &quot;-&quot;_);_(@_)"/>
    <numFmt numFmtId="194" formatCode="0_ "/>
    <numFmt numFmtId="195" formatCode="0.00_ "/>
    <numFmt numFmtId="196" formatCode="#,##0.000000"/>
    <numFmt numFmtId="197" formatCode="0.00_);[Red]\(0.00\)"/>
    <numFmt numFmtId="198" formatCode="0\.0,&quot;0&quot;"/>
    <numFmt numFmtId="199" formatCode="0.0"/>
    <numFmt numFmtId="200" formatCode="#,##0_ ;[Red]\-#,##0\ "/>
    <numFmt numFmtId="201" formatCode="#,##0_ "/>
    <numFmt numFmtId="202" formatCode="0.0%"/>
    <numFmt numFmtId="203" formatCode="#,##0.00_);[Red]\(#,##0.00\)"/>
  </numFmts>
  <fonts count="133">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20"/>
      <color indexed="8"/>
      <name val="方正小标宋简体"/>
      <charset val="134"/>
    </font>
    <font>
      <b/>
      <sz val="14"/>
      <color indexed="8"/>
      <name val="宋体"/>
      <charset val="134"/>
    </font>
    <font>
      <sz val="14"/>
      <color indexed="8"/>
      <name val="宋体"/>
      <charset val="134"/>
    </font>
    <font>
      <sz val="9"/>
      <color indexed="8"/>
      <name val="宋体"/>
      <charset val="134"/>
      <scheme val="minor"/>
    </font>
    <font>
      <sz val="9"/>
      <color rgb="FF000000"/>
      <name val="宋体"/>
      <charset val="134"/>
      <scheme val="minor"/>
    </font>
    <font>
      <sz val="9"/>
      <name val="宋体"/>
      <charset val="134"/>
      <scheme val="minor"/>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2"/>
      <color indexed="8"/>
      <name val="宋体"/>
      <charset val="134"/>
    </font>
    <font>
      <b/>
      <sz val="14"/>
      <name val="宋体"/>
      <charset val="134"/>
    </font>
    <font>
      <sz val="14"/>
      <name val="宋体"/>
      <charset val="134"/>
    </font>
    <font>
      <sz val="12"/>
      <name val="宋体"/>
      <charset val="134"/>
    </font>
    <font>
      <sz val="14"/>
      <name val="MS Serif"/>
      <charset val="134"/>
    </font>
    <font>
      <sz val="14"/>
      <name val="宋体"/>
      <charset val="134"/>
      <scheme val="minor"/>
    </font>
    <font>
      <sz val="14"/>
      <name val="Times New Roman"/>
      <charset val="134"/>
    </font>
    <font>
      <b/>
      <sz val="20"/>
      <name val="方正小标宋简体"/>
      <charset val="134"/>
    </font>
    <font>
      <sz val="11"/>
      <name val="宋体"/>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sz val="18"/>
      <color indexed="8"/>
      <name val="方正小标宋简体"/>
      <charset val="134"/>
    </font>
    <font>
      <b/>
      <sz val="14"/>
      <name val="黑体"/>
      <charset val="134"/>
    </font>
    <font>
      <sz val="20"/>
      <color theme="1"/>
      <name val="方正小标宋简体"/>
      <charset val="134"/>
    </font>
    <font>
      <sz val="14"/>
      <color indexed="9"/>
      <name val="宋体"/>
      <charset val="134"/>
    </font>
    <font>
      <sz val="12"/>
      <name val="仿宋_GB2312"/>
      <charset val="134"/>
    </font>
    <font>
      <sz val="20"/>
      <color theme="1"/>
      <name val="方正小标宋_GBK"/>
      <charset val="134"/>
    </font>
    <font>
      <sz val="12"/>
      <color theme="1"/>
      <name val="宋体"/>
      <charset val="134"/>
      <scheme val="minor"/>
    </font>
    <font>
      <sz val="14"/>
      <name val="Arial"/>
      <charset val="134"/>
    </font>
    <font>
      <b/>
      <sz val="18"/>
      <color indexed="8"/>
      <name val="方正小标宋简体"/>
      <charset val="134"/>
    </font>
    <font>
      <b/>
      <sz val="14"/>
      <name val="Arial"/>
      <charset val="134"/>
    </font>
    <font>
      <b/>
      <sz val="14"/>
      <color theme="1"/>
      <name val="宋体"/>
      <charset val="134"/>
    </font>
    <font>
      <sz val="14"/>
      <color indexed="10"/>
      <name val="宋体"/>
      <charset val="134"/>
    </font>
    <font>
      <sz val="12"/>
      <color rgb="FFFF0000"/>
      <name val="宋体"/>
      <charset val="134"/>
    </font>
    <font>
      <sz val="1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Geneva"/>
      <charset val="134"/>
    </font>
    <font>
      <sz val="10"/>
      <name val="楷体"/>
      <charset val="134"/>
    </font>
    <font>
      <sz val="11"/>
      <color indexed="9"/>
      <name val="宋体"/>
      <charset val="134"/>
    </font>
    <font>
      <sz val="12"/>
      <color indexed="9"/>
      <name val="宋体"/>
      <charset val="134"/>
    </font>
    <font>
      <b/>
      <sz val="11"/>
      <color indexed="8"/>
      <name val="宋体"/>
      <charset val="134"/>
    </font>
    <font>
      <sz val="8"/>
      <name val="Times New Roman"/>
      <charset val="134"/>
    </font>
    <font>
      <sz val="11"/>
      <color indexed="17"/>
      <name val="宋体"/>
      <charset val="134"/>
    </font>
    <font>
      <sz val="10"/>
      <name val="Arial"/>
      <charset val="134"/>
    </font>
    <font>
      <sz val="8"/>
      <name val="Arial"/>
      <charset val="134"/>
    </font>
    <font>
      <sz val="12"/>
      <color indexed="16"/>
      <name val="宋体"/>
      <charset val="134"/>
    </font>
    <font>
      <sz val="12"/>
      <name val="Times New Roman"/>
      <charset val="134"/>
    </font>
    <font>
      <b/>
      <sz val="15"/>
      <color indexed="56"/>
      <name val="宋体"/>
      <charset val="134"/>
    </font>
    <font>
      <sz val="11"/>
      <color indexed="20"/>
      <name val="宋体"/>
      <charset val="134"/>
    </font>
    <font>
      <b/>
      <sz val="10"/>
      <name val="MS Sans Serif"/>
      <charset val="134"/>
    </font>
    <font>
      <sz val="12"/>
      <color indexed="17"/>
      <name val="宋体"/>
      <charset val="134"/>
    </font>
    <font>
      <sz val="10"/>
      <name val="Helv"/>
      <charset val="134"/>
    </font>
    <font>
      <u/>
      <sz val="12"/>
      <color indexed="12"/>
      <name val="宋体"/>
      <charset val="134"/>
    </font>
    <font>
      <b/>
      <sz val="13"/>
      <color indexed="56"/>
      <name val="宋体"/>
      <charset val="134"/>
    </font>
    <font>
      <sz val="10"/>
      <name val="仿宋_GB2312"/>
      <charset val="134"/>
    </font>
    <font>
      <sz val="11"/>
      <color indexed="60"/>
      <name val="宋体"/>
      <charset val="134"/>
    </font>
    <font>
      <b/>
      <sz val="11"/>
      <color indexed="63"/>
      <name val="宋体"/>
      <charset val="134"/>
    </font>
    <font>
      <b/>
      <sz val="11"/>
      <color indexed="56"/>
      <name val="宋体"/>
      <charset val="134"/>
    </font>
    <font>
      <b/>
      <sz val="12"/>
      <name val="Arial"/>
      <charset val="134"/>
    </font>
    <font>
      <b/>
      <sz val="18"/>
      <color indexed="56"/>
      <name val="宋体"/>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sz val="10"/>
      <color indexed="8"/>
      <name val="MS Sans Serif"/>
      <charset val="134"/>
    </font>
    <font>
      <b/>
      <sz val="11"/>
      <color indexed="54"/>
      <name val="宋体"/>
      <charset val="134"/>
    </font>
    <font>
      <b/>
      <sz val="18"/>
      <color indexed="54"/>
      <name val="宋体"/>
      <charset val="134"/>
    </font>
    <font>
      <b/>
      <sz val="14"/>
      <name val="楷体"/>
      <charset val="134"/>
    </font>
    <font>
      <b/>
      <sz val="18"/>
      <color indexed="62"/>
      <name val="宋体"/>
      <charset val="134"/>
    </font>
    <font>
      <i/>
      <sz val="11"/>
      <color indexed="23"/>
      <name val="宋体"/>
      <charset val="134"/>
    </font>
    <font>
      <sz val="12"/>
      <color indexed="20"/>
      <name val="宋体"/>
      <charset val="134"/>
    </font>
    <font>
      <sz val="11"/>
      <color indexed="52"/>
      <name val="宋体"/>
      <charset val="134"/>
    </font>
    <font>
      <b/>
      <sz val="11"/>
      <color indexed="9"/>
      <name val="宋体"/>
      <charset val="134"/>
    </font>
    <font>
      <b/>
      <sz val="11"/>
      <color indexed="52"/>
      <name val="宋体"/>
      <charset val="134"/>
    </font>
    <font>
      <u/>
      <sz val="10"/>
      <color indexed="12"/>
      <name val="Times"/>
      <charset val="134"/>
    </font>
    <font>
      <u/>
      <sz val="11"/>
      <color indexed="52"/>
      <name val="宋体"/>
      <charset val="134"/>
    </font>
    <font>
      <b/>
      <sz val="10"/>
      <name val="Arial"/>
      <charset val="134"/>
    </font>
    <font>
      <u/>
      <sz val="12"/>
      <color indexed="36"/>
      <name val="宋体"/>
      <charset val="134"/>
    </font>
    <font>
      <sz val="11"/>
      <color indexed="10"/>
      <name val="宋体"/>
      <charset val="134"/>
    </font>
    <font>
      <sz val="12"/>
      <name val="Courier"/>
      <charset val="134"/>
    </font>
    <font>
      <sz val="9"/>
      <name val="微软雅黑"/>
      <charset val="134"/>
    </font>
  </fonts>
  <fills count="6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9"/>
        <bgColor indexed="64"/>
      </patternFill>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indexed="26"/>
        <bgColor indexed="64"/>
      </patternFill>
    </fill>
    <fill>
      <patternFill patternType="solid">
        <fgColor indexed="52"/>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14"/>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top style="thin">
        <color auto="1"/>
      </top>
      <bottom style="thin">
        <color auto="1"/>
      </bottom>
      <diagonal/>
    </border>
    <border>
      <left/>
      <right style="thin">
        <color indexed="8"/>
      </right>
      <top/>
      <bottom style="thin">
        <color indexed="8"/>
      </bottom>
      <diagonal/>
    </border>
    <border>
      <left/>
      <right style="thin">
        <color auto="1"/>
      </right>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thick">
        <color indexed="62"/>
      </bottom>
      <diagonal/>
    </border>
    <border>
      <left/>
      <right/>
      <top/>
      <bottom style="medium">
        <color auto="1"/>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34">
    <xf numFmtId="0" fontId="0" fillId="0" borderId="0">
      <alignment vertical="center"/>
    </xf>
    <xf numFmtId="43" fontId="0" fillId="0" borderId="0" applyFont="0" applyFill="0" applyBorder="0" applyAlignment="0" applyProtection="0">
      <alignment vertical="center"/>
    </xf>
    <xf numFmtId="44" fontId="1" fillId="0" borderId="0" applyFont="0" applyFill="0" applyBorder="0" applyAlignment="0" applyProtection="0">
      <alignment vertical="center"/>
    </xf>
    <xf numFmtId="9" fontId="27"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 fillId="4" borderId="14" applyNumberFormat="0" applyFon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15" applyNumberFormat="0" applyFill="0" applyAlignment="0" applyProtection="0">
      <alignment vertical="center"/>
    </xf>
    <xf numFmtId="0" fontId="65" fillId="0" borderId="15" applyNumberFormat="0" applyFill="0" applyAlignment="0" applyProtection="0">
      <alignment vertical="center"/>
    </xf>
    <xf numFmtId="0" fontId="66" fillId="0" borderId="16" applyNumberFormat="0" applyFill="0" applyAlignment="0" applyProtection="0">
      <alignment vertical="center"/>
    </xf>
    <xf numFmtId="0" fontId="66" fillId="0" borderId="0" applyNumberFormat="0" applyFill="0" applyBorder="0" applyAlignment="0" applyProtection="0">
      <alignment vertical="center"/>
    </xf>
    <xf numFmtId="0" fontId="67" fillId="5" borderId="17" applyNumberFormat="0" applyAlignment="0" applyProtection="0">
      <alignment vertical="center"/>
    </xf>
    <xf numFmtId="0" fontId="68" fillId="6" borderId="18" applyNumberFormat="0" applyAlignment="0" applyProtection="0">
      <alignment vertical="center"/>
    </xf>
    <xf numFmtId="0" fontId="69" fillId="6" borderId="17" applyNumberFormat="0" applyAlignment="0" applyProtection="0">
      <alignment vertical="center"/>
    </xf>
    <xf numFmtId="0" fontId="70" fillId="7" borderId="19" applyNumberFormat="0" applyAlignment="0" applyProtection="0">
      <alignment vertical="center"/>
    </xf>
    <xf numFmtId="0" fontId="71" fillId="0" borderId="20" applyNumberFormat="0" applyFill="0" applyAlignment="0" applyProtection="0">
      <alignment vertical="center"/>
    </xf>
    <xf numFmtId="0" fontId="72" fillId="0" borderId="21" applyNumberFormat="0" applyFill="0" applyAlignment="0" applyProtection="0">
      <alignment vertical="center"/>
    </xf>
    <xf numFmtId="0" fontId="73" fillId="8" borderId="0" applyNumberFormat="0" applyBorder="0" applyAlignment="0" applyProtection="0">
      <alignment vertical="center"/>
    </xf>
    <xf numFmtId="0" fontId="74" fillId="9" borderId="0" applyNumberFormat="0" applyBorder="0" applyAlignment="0" applyProtection="0">
      <alignment vertical="center"/>
    </xf>
    <xf numFmtId="0" fontId="75" fillId="10" borderId="0" applyNumberFormat="0" applyBorder="0" applyAlignment="0" applyProtection="0">
      <alignment vertical="center"/>
    </xf>
    <xf numFmtId="0" fontId="76" fillId="11" borderId="0" applyNumberFormat="0" applyBorder="0" applyAlignment="0" applyProtection="0">
      <alignment vertical="center"/>
    </xf>
    <xf numFmtId="0" fontId="77" fillId="12" borderId="0" applyNumberFormat="0" applyBorder="0" applyAlignment="0" applyProtection="0">
      <alignment vertical="center"/>
    </xf>
    <xf numFmtId="0" fontId="77" fillId="13" borderId="0" applyNumberFormat="0" applyBorder="0" applyAlignment="0" applyProtection="0">
      <alignment vertical="center"/>
    </xf>
    <xf numFmtId="0" fontId="76" fillId="14" borderId="0" applyNumberFormat="0" applyBorder="0" applyAlignment="0" applyProtection="0">
      <alignment vertical="center"/>
    </xf>
    <xf numFmtId="0" fontId="76" fillId="15" borderId="0" applyNumberFormat="0" applyBorder="0" applyAlignment="0" applyProtection="0">
      <alignment vertical="center"/>
    </xf>
    <xf numFmtId="0" fontId="77" fillId="16" borderId="0" applyNumberFormat="0" applyBorder="0" applyAlignment="0" applyProtection="0">
      <alignment vertical="center"/>
    </xf>
    <xf numFmtId="0" fontId="77" fillId="17" borderId="0" applyNumberFormat="0" applyBorder="0" applyAlignment="0" applyProtection="0">
      <alignment vertical="center"/>
    </xf>
    <xf numFmtId="0" fontId="76" fillId="18" borderId="0" applyNumberFormat="0" applyBorder="0" applyAlignment="0" applyProtection="0">
      <alignment vertical="center"/>
    </xf>
    <xf numFmtId="0" fontId="76" fillId="19" borderId="0" applyNumberFormat="0" applyBorder="0" applyAlignment="0" applyProtection="0">
      <alignment vertical="center"/>
    </xf>
    <xf numFmtId="0" fontId="77" fillId="20" borderId="0" applyNumberFormat="0" applyBorder="0" applyAlignment="0" applyProtection="0">
      <alignment vertical="center"/>
    </xf>
    <xf numFmtId="0" fontId="77" fillId="21" borderId="0" applyNumberFormat="0" applyBorder="0" applyAlignment="0" applyProtection="0">
      <alignment vertical="center"/>
    </xf>
    <xf numFmtId="0" fontId="76" fillId="22" borderId="0" applyNumberFormat="0" applyBorder="0" applyAlignment="0" applyProtection="0">
      <alignment vertical="center"/>
    </xf>
    <xf numFmtId="0" fontId="76" fillId="23" borderId="0" applyNumberFormat="0" applyBorder="0" applyAlignment="0" applyProtection="0">
      <alignment vertical="center"/>
    </xf>
    <xf numFmtId="0" fontId="77" fillId="24" borderId="0" applyNumberFormat="0" applyBorder="0" applyAlignment="0" applyProtection="0">
      <alignment vertical="center"/>
    </xf>
    <xf numFmtId="0" fontId="77" fillId="25" borderId="0" applyNumberFormat="0" applyBorder="0" applyAlignment="0" applyProtection="0">
      <alignment vertical="center"/>
    </xf>
    <xf numFmtId="0" fontId="76" fillId="26" borderId="0" applyNumberFormat="0" applyBorder="0" applyAlignment="0" applyProtection="0">
      <alignment vertical="center"/>
    </xf>
    <xf numFmtId="0" fontId="76" fillId="27" borderId="0" applyNumberFormat="0" applyBorder="0" applyAlignment="0" applyProtection="0">
      <alignment vertical="center"/>
    </xf>
    <xf numFmtId="0" fontId="77" fillId="28" borderId="0" applyNumberFormat="0" applyBorder="0" applyAlignment="0" applyProtection="0">
      <alignment vertical="center"/>
    </xf>
    <xf numFmtId="0" fontId="77" fillId="29" borderId="0" applyNumberFormat="0" applyBorder="0" applyAlignment="0" applyProtection="0">
      <alignment vertical="center"/>
    </xf>
    <xf numFmtId="0" fontId="76" fillId="30" borderId="0" applyNumberFormat="0" applyBorder="0" applyAlignment="0" applyProtection="0">
      <alignment vertical="center"/>
    </xf>
    <xf numFmtId="0" fontId="76" fillId="31" borderId="0" applyNumberFormat="0" applyBorder="0" applyAlignment="0" applyProtection="0">
      <alignment vertical="center"/>
    </xf>
    <xf numFmtId="0" fontId="77" fillId="32" borderId="0" applyNumberFormat="0" applyBorder="0" applyAlignment="0" applyProtection="0">
      <alignment vertical="center"/>
    </xf>
    <xf numFmtId="0" fontId="77" fillId="33" borderId="0" applyNumberFormat="0" applyBorder="0" applyAlignment="0" applyProtection="0">
      <alignment vertical="center"/>
    </xf>
    <xf numFmtId="0" fontId="76" fillId="34" borderId="0" applyNumberFormat="0" applyBorder="0" applyAlignment="0" applyProtection="0">
      <alignment vertical="center"/>
    </xf>
    <xf numFmtId="0" fontId="78" fillId="0" borderId="0">
      <alignment vertical="center"/>
    </xf>
    <xf numFmtId="0" fontId="79" fillId="0" borderId="12" applyNumberFormat="0" applyFill="0" applyProtection="0">
      <alignment horizontal="center" vertical="center"/>
    </xf>
    <xf numFmtId="0" fontId="80" fillId="35" borderId="0" applyNumberFormat="0" applyBorder="0" applyAlignment="0" applyProtection="0">
      <alignment vertical="center"/>
    </xf>
    <xf numFmtId="0" fontId="81" fillId="36" borderId="0" applyNumberFormat="0" applyBorder="0" applyAlignment="0" applyProtection="0">
      <alignment vertical="center"/>
    </xf>
    <xf numFmtId="0" fontId="82" fillId="0" borderId="22" applyNumberFormat="0" applyFill="0" applyAlignment="0" applyProtection="0">
      <alignment vertical="center"/>
    </xf>
    <xf numFmtId="9" fontId="27" fillId="0" borderId="0" applyFont="0" applyFill="0" applyBorder="0" applyAlignment="0" applyProtection="0">
      <alignment vertical="center"/>
    </xf>
    <xf numFmtId="0" fontId="83" fillId="0" borderId="0">
      <alignment horizontal="center" vertical="center" wrapText="1"/>
      <protection locked="0"/>
    </xf>
    <xf numFmtId="0" fontId="84" fillId="37" borderId="0" applyNumberFormat="0" applyBorder="0" applyAlignment="0" applyProtection="0">
      <alignment vertical="center"/>
    </xf>
    <xf numFmtId="0" fontId="81" fillId="38" borderId="0" applyNumberFormat="0" applyBorder="0" applyAlignment="0" applyProtection="0">
      <alignment vertical="center"/>
    </xf>
    <xf numFmtId="0" fontId="24" fillId="39" borderId="0" applyNumberFormat="0" applyBorder="0" applyAlignment="0" applyProtection="0">
      <alignment vertical="center"/>
    </xf>
    <xf numFmtId="0" fontId="27" fillId="0" borderId="0">
      <alignment vertical="center"/>
    </xf>
    <xf numFmtId="0" fontId="24" fillId="40" borderId="0" applyNumberFormat="0" applyBorder="0" applyAlignment="0" applyProtection="0">
      <alignment vertical="center"/>
    </xf>
    <xf numFmtId="0" fontId="27" fillId="0" borderId="0">
      <alignment vertical="center"/>
    </xf>
    <xf numFmtId="0" fontId="78" fillId="0" borderId="0">
      <alignment vertical="center"/>
    </xf>
    <xf numFmtId="0" fontId="0" fillId="0" borderId="0">
      <alignment vertical="center"/>
    </xf>
    <xf numFmtId="0" fontId="81" fillId="41" borderId="0" applyNumberFormat="0" applyBorder="0" applyAlignment="0" applyProtection="0">
      <alignment vertical="center"/>
    </xf>
    <xf numFmtId="176" fontId="85" fillId="0" borderId="12" applyFill="0" applyProtection="0">
      <alignment horizontal="right" vertical="center"/>
    </xf>
    <xf numFmtId="0" fontId="80" fillId="41" borderId="0" applyNumberFormat="0" applyBorder="0" applyAlignment="0" applyProtection="0">
      <alignment vertical="center"/>
    </xf>
    <xf numFmtId="0" fontId="81" fillId="42" borderId="0" applyNumberFormat="0" applyBorder="0" applyAlignment="0" applyProtection="0">
      <alignment vertical="center"/>
    </xf>
    <xf numFmtId="0" fontId="84" fillId="43" borderId="0" applyNumberFormat="0" applyBorder="0" applyAlignment="0" applyProtection="0">
      <alignment vertical="center"/>
    </xf>
    <xf numFmtId="0" fontId="86" fillId="40" borderId="1" applyNumberFormat="0" applyBorder="0" applyAlignment="0" applyProtection="0">
      <alignment vertical="center"/>
    </xf>
    <xf numFmtId="0" fontId="80" fillId="44" borderId="0" applyNumberFormat="0" applyBorder="0" applyAlignment="0" applyProtection="0">
      <alignment vertical="center"/>
    </xf>
    <xf numFmtId="0" fontId="87" fillId="45" borderId="0" applyNumberFormat="0" applyBorder="0" applyAlignment="0" applyProtection="0">
      <alignment vertical="center"/>
    </xf>
    <xf numFmtId="0" fontId="81" fillId="38" borderId="0" applyNumberFormat="0" applyBorder="0" applyAlignment="0" applyProtection="0">
      <alignment vertical="center"/>
    </xf>
    <xf numFmtId="0" fontId="88" fillId="0" borderId="0">
      <alignment vertical="center"/>
    </xf>
    <xf numFmtId="0" fontId="80" fillId="46" borderId="0" applyNumberFormat="0" applyBorder="0" applyAlignment="0" applyProtection="0">
      <alignment vertical="center"/>
    </xf>
    <xf numFmtId="0" fontId="81" fillId="47" borderId="0" applyNumberFormat="0" applyBorder="0" applyAlignment="0" applyProtection="0">
      <alignment vertical="center"/>
    </xf>
    <xf numFmtId="0" fontId="81" fillId="41" borderId="0" applyNumberFormat="0" applyBorder="0" applyAlignment="0" applyProtection="0">
      <alignment vertical="center"/>
    </xf>
    <xf numFmtId="0" fontId="81" fillId="42" borderId="0" applyNumberFormat="0" applyBorder="0" applyAlignment="0" applyProtection="0">
      <alignment vertical="center"/>
    </xf>
    <xf numFmtId="9" fontId="27" fillId="0" borderId="0" applyFont="0" applyFill="0" applyBorder="0" applyAlignment="0" applyProtection="0">
      <alignment vertical="center"/>
    </xf>
    <xf numFmtId="0" fontId="27" fillId="0" borderId="0">
      <alignment vertical="center"/>
    </xf>
    <xf numFmtId="0" fontId="27" fillId="0" borderId="0">
      <alignment vertical="center"/>
    </xf>
    <xf numFmtId="0" fontId="80" fillId="45" borderId="0" applyNumberFormat="0" applyBorder="0" applyAlignment="0" applyProtection="0">
      <alignment vertical="center"/>
    </xf>
    <xf numFmtId="0" fontId="81" fillId="47" borderId="0" applyNumberFormat="0" applyBorder="0" applyAlignment="0" applyProtection="0">
      <alignment vertical="center"/>
    </xf>
    <xf numFmtId="0" fontId="89" fillId="0" borderId="23" applyNumberFormat="0" applyFill="0" applyAlignment="0" applyProtection="0">
      <alignment vertical="center"/>
    </xf>
    <xf numFmtId="9" fontId="27" fillId="0" borderId="0" applyFont="0" applyFill="0" applyBorder="0" applyAlignment="0" applyProtection="0">
      <alignment vertical="center"/>
    </xf>
    <xf numFmtId="0" fontId="90" fillId="45" borderId="0" applyNumberFormat="0" applyBorder="0" applyAlignment="0" applyProtection="0">
      <alignment vertical="center"/>
    </xf>
    <xf numFmtId="0" fontId="88" fillId="0" borderId="0">
      <alignment vertical="center"/>
    </xf>
    <xf numFmtId="0" fontId="80" fillId="45" borderId="0" applyNumberFormat="0" applyBorder="0" applyAlignment="0" applyProtection="0">
      <alignment vertical="center"/>
    </xf>
    <xf numFmtId="9" fontId="27" fillId="0" borderId="0" applyFont="0" applyFill="0" applyBorder="0" applyAlignment="0" applyProtection="0">
      <alignment vertical="center"/>
    </xf>
    <xf numFmtId="0" fontId="81" fillId="38" borderId="0" applyNumberFormat="0" applyBorder="0" applyAlignment="0" applyProtection="0">
      <alignment vertical="center"/>
    </xf>
    <xf numFmtId="0" fontId="81" fillId="41" borderId="0" applyNumberFormat="0" applyBorder="0" applyAlignment="0" applyProtection="0">
      <alignment vertical="center"/>
    </xf>
    <xf numFmtId="9" fontId="27" fillId="0" borderId="0" applyFont="0" applyFill="0" applyBorder="0" applyAlignment="0" applyProtection="0">
      <alignment vertical="center"/>
    </xf>
    <xf numFmtId="0" fontId="81" fillId="41" borderId="0" applyNumberFormat="0" applyBorder="0" applyAlignment="0" applyProtection="0">
      <alignment vertical="center"/>
    </xf>
    <xf numFmtId="0" fontId="0" fillId="47" borderId="0" applyNumberFormat="0" applyBorder="0" applyAlignment="0" applyProtection="0">
      <alignment vertical="center"/>
    </xf>
    <xf numFmtId="0" fontId="27" fillId="0" borderId="0">
      <alignment vertical="center"/>
    </xf>
    <xf numFmtId="0" fontId="91" fillId="0" borderId="24">
      <alignment horizontal="center" vertical="center"/>
    </xf>
    <xf numFmtId="0" fontId="80" fillId="44" borderId="0" applyNumberFormat="0" applyBorder="0" applyAlignment="0" applyProtection="0">
      <alignment vertical="center"/>
    </xf>
    <xf numFmtId="0" fontId="0" fillId="37" borderId="0" applyNumberFormat="0" applyBorder="0" applyAlignment="0" applyProtection="0">
      <alignment vertical="center"/>
    </xf>
    <xf numFmtId="0" fontId="27" fillId="0" borderId="0">
      <alignment vertical="center"/>
    </xf>
    <xf numFmtId="0" fontId="85" fillId="0" borderId="4" applyNumberFormat="0" applyFill="0" applyProtection="0">
      <alignment horizontal="right" vertical="center"/>
    </xf>
    <xf numFmtId="0" fontId="24" fillId="40" borderId="0" applyNumberFormat="0" applyBorder="0" applyAlignment="0" applyProtection="0">
      <alignment vertical="center"/>
    </xf>
    <xf numFmtId="0" fontId="24" fillId="39" borderId="0" applyNumberFormat="0" applyBorder="0" applyAlignment="0" applyProtection="0">
      <alignment vertical="center"/>
    </xf>
    <xf numFmtId="0" fontId="92" fillId="37" borderId="0" applyNumberFormat="0" applyBorder="0" applyAlignment="0" applyProtection="0">
      <alignment vertical="center"/>
    </xf>
    <xf numFmtId="0" fontId="24" fillId="39" borderId="0" applyNumberFormat="0" applyBorder="0" applyAlignment="0" applyProtection="0">
      <alignment vertical="center"/>
    </xf>
    <xf numFmtId="0" fontId="27" fillId="0" borderId="0" applyNumberFormat="0" applyFont="0" applyFill="0" applyBorder="0" applyAlignment="0" applyProtection="0">
      <alignment horizontal="left" vertical="center"/>
    </xf>
    <xf numFmtId="0" fontId="80" fillId="39" borderId="0" applyNumberFormat="0" applyBorder="0" applyAlignment="0" applyProtection="0">
      <alignment vertical="center"/>
    </xf>
    <xf numFmtId="0" fontId="81" fillId="41" borderId="0" applyNumberFormat="0" applyBorder="0" applyAlignment="0" applyProtection="0">
      <alignment vertical="center"/>
    </xf>
    <xf numFmtId="0" fontId="89" fillId="0" borderId="23" applyNumberFormat="0" applyFill="0" applyAlignment="0" applyProtection="0">
      <alignment vertical="center"/>
    </xf>
    <xf numFmtId="0" fontId="93" fillId="0" borderId="0">
      <alignment vertical="center"/>
    </xf>
    <xf numFmtId="0" fontId="81" fillId="41" borderId="0" applyNumberFormat="0" applyBorder="0" applyAlignment="0" applyProtection="0">
      <alignment vertical="center"/>
    </xf>
    <xf numFmtId="0" fontId="89" fillId="0" borderId="23" applyNumberFormat="0" applyFill="0" applyAlignment="0" applyProtection="0">
      <alignment vertical="center"/>
    </xf>
    <xf numFmtId="0" fontId="78" fillId="0" borderId="0">
      <alignment vertical="center"/>
    </xf>
    <xf numFmtId="0" fontId="27" fillId="0" borderId="0">
      <alignment vertical="center"/>
    </xf>
    <xf numFmtId="0" fontId="24" fillId="40" borderId="0" applyNumberFormat="0" applyBorder="0" applyAlignment="0" applyProtection="0">
      <alignment vertical="center"/>
    </xf>
    <xf numFmtId="0" fontId="88" fillId="0" borderId="0">
      <alignment vertical="center"/>
    </xf>
    <xf numFmtId="0" fontId="93" fillId="0" borderId="0">
      <alignment vertical="center"/>
    </xf>
    <xf numFmtId="0" fontId="93" fillId="0" borderId="0">
      <alignment vertical="center"/>
    </xf>
    <xf numFmtId="0" fontId="88" fillId="0" borderId="0">
      <alignment vertical="center"/>
    </xf>
    <xf numFmtId="0" fontId="78" fillId="0" borderId="0">
      <alignment vertical="center"/>
    </xf>
    <xf numFmtId="0" fontId="24" fillId="40" borderId="0" applyNumberFormat="0" applyBorder="0" applyAlignment="0" applyProtection="0">
      <alignment vertical="center"/>
    </xf>
    <xf numFmtId="9" fontId="27" fillId="0" borderId="0" applyFont="0" applyFill="0" applyBorder="0" applyAlignment="0" applyProtection="0">
      <alignment vertical="center"/>
    </xf>
    <xf numFmtId="0" fontId="78" fillId="0" borderId="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78" fillId="0" borderId="0">
      <alignment vertical="center"/>
    </xf>
    <xf numFmtId="9" fontId="27" fillId="0" borderId="0" applyFont="0" applyFill="0" applyBorder="0" applyAlignment="0" applyProtection="0">
      <alignment vertical="center"/>
    </xf>
    <xf numFmtId="49" fontId="27" fillId="0" borderId="0" applyFont="0" applyFill="0" applyBorder="0" applyAlignment="0" applyProtection="0">
      <alignment vertical="center"/>
    </xf>
    <xf numFmtId="0" fontId="0" fillId="0" borderId="0">
      <alignment vertical="center"/>
    </xf>
    <xf numFmtId="0" fontId="88" fillId="0" borderId="0">
      <alignment vertical="center"/>
    </xf>
    <xf numFmtId="0" fontId="78" fillId="0" borderId="0">
      <alignment vertical="center"/>
    </xf>
    <xf numFmtId="0" fontId="27" fillId="0" borderId="0">
      <alignment vertical="center"/>
    </xf>
    <xf numFmtId="0" fontId="24" fillId="40" borderId="0" applyNumberFormat="0" applyBorder="0" applyAlignment="0" applyProtection="0">
      <alignment vertical="center"/>
    </xf>
    <xf numFmtId="0" fontId="78" fillId="0" borderId="0">
      <alignment vertical="center"/>
    </xf>
    <xf numFmtId="9" fontId="27" fillId="0" borderId="0" applyFont="0" applyFill="0" applyBorder="0" applyAlignment="0" applyProtection="0">
      <alignment vertical="center"/>
    </xf>
    <xf numFmtId="0" fontId="78" fillId="0" borderId="0">
      <alignment vertical="center"/>
    </xf>
    <xf numFmtId="49" fontId="27" fillId="0" borderId="0" applyFont="0" applyFill="0" applyBorder="0" applyAlignment="0" applyProtection="0">
      <alignment vertical="center"/>
    </xf>
    <xf numFmtId="0" fontId="94" fillId="0" borderId="0" applyNumberFormat="0" applyFill="0" applyBorder="0" applyAlignment="0" applyProtection="0">
      <alignment vertical="top"/>
      <protection locked="0"/>
    </xf>
    <xf numFmtId="0" fontId="81" fillId="38" borderId="0" applyNumberFormat="0" applyBorder="0" applyAlignment="0" applyProtection="0">
      <alignment vertical="center"/>
    </xf>
    <xf numFmtId="0" fontId="78" fillId="0" borderId="0">
      <alignment vertical="center"/>
    </xf>
    <xf numFmtId="0" fontId="81" fillId="47" borderId="0" applyNumberFormat="0" applyBorder="0" applyAlignment="0" applyProtection="0">
      <alignment vertical="center"/>
    </xf>
    <xf numFmtId="0" fontId="78" fillId="0" borderId="0">
      <alignment vertical="center"/>
    </xf>
    <xf numFmtId="0" fontId="78" fillId="0" borderId="0">
      <alignment vertical="center"/>
    </xf>
    <xf numFmtId="10" fontId="27" fillId="0" borderId="0" applyFont="0" applyFill="0" applyBorder="0" applyAlignment="0" applyProtection="0">
      <alignment vertical="center"/>
    </xf>
    <xf numFmtId="9" fontId="27" fillId="0" borderId="0" applyFont="0" applyFill="0" applyBorder="0" applyAlignment="0" applyProtection="0">
      <alignment vertical="center"/>
    </xf>
    <xf numFmtId="0" fontId="78" fillId="0" borderId="0">
      <alignment vertical="center"/>
    </xf>
    <xf numFmtId="0" fontId="95" fillId="0" borderId="25" applyNumberFormat="0" applyFill="0" applyAlignment="0" applyProtection="0">
      <alignment vertical="center"/>
    </xf>
    <xf numFmtId="0" fontId="78" fillId="0" borderId="0">
      <alignment vertical="center"/>
    </xf>
    <xf numFmtId="0" fontId="78" fillId="0" borderId="0">
      <alignment vertical="center"/>
    </xf>
    <xf numFmtId="0" fontId="94" fillId="0" borderId="0" applyNumberFormat="0" applyFill="0" applyBorder="0" applyAlignment="0" applyProtection="0">
      <alignment vertical="top"/>
      <protection locked="0"/>
    </xf>
    <xf numFmtId="0" fontId="81" fillId="38" borderId="0" applyNumberFormat="0" applyBorder="0" applyAlignment="0" applyProtection="0">
      <alignment vertical="center"/>
    </xf>
    <xf numFmtId="0" fontId="78" fillId="0" borderId="0">
      <alignment vertical="center"/>
    </xf>
    <xf numFmtId="0" fontId="85" fillId="0" borderId="0">
      <alignment vertical="center"/>
    </xf>
    <xf numFmtId="0" fontId="81" fillId="36" borderId="0" applyNumberFormat="0" applyBorder="0" applyAlignment="0" applyProtection="0">
      <alignment vertical="center"/>
    </xf>
    <xf numFmtId="0" fontId="88" fillId="0" borderId="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80" fillId="48" borderId="0" applyNumberFormat="0" applyBorder="0" applyAlignment="0" applyProtection="0">
      <alignment vertical="center"/>
    </xf>
    <xf numFmtId="0" fontId="0" fillId="49" borderId="0" applyNumberFormat="0" applyBorder="0" applyAlignment="0" applyProtection="0">
      <alignment vertical="center"/>
    </xf>
    <xf numFmtId="0" fontId="24" fillId="49"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80" fillId="50" borderId="0" applyNumberFormat="0" applyBorder="0" applyAlignment="0" applyProtection="0">
      <alignment vertical="center"/>
    </xf>
    <xf numFmtId="0" fontId="27" fillId="0" borderId="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27" fillId="0" borderId="0">
      <alignment vertical="center"/>
    </xf>
    <xf numFmtId="0" fontId="0" fillId="43" borderId="0" applyNumberFormat="0" applyBorder="0" applyAlignment="0" applyProtection="0">
      <alignment vertical="center"/>
    </xf>
    <xf numFmtId="177" fontId="27" fillId="0" borderId="0" applyFont="0" applyFill="0" applyBorder="0" applyAlignment="0" applyProtection="0">
      <alignment vertical="center"/>
    </xf>
    <xf numFmtId="0" fontId="27" fillId="0" borderId="0">
      <alignment vertical="center"/>
    </xf>
    <xf numFmtId="0" fontId="0" fillId="43" borderId="0" applyNumberFormat="0" applyBorder="0" applyAlignment="0" applyProtection="0">
      <alignment vertical="center"/>
    </xf>
    <xf numFmtId="0" fontId="27" fillId="0" borderId="0">
      <alignment vertical="center"/>
    </xf>
    <xf numFmtId="0" fontId="0" fillId="51" borderId="0" applyNumberFormat="0" applyBorder="0" applyAlignment="0" applyProtection="0">
      <alignment vertical="center"/>
    </xf>
    <xf numFmtId="0" fontId="81" fillId="5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24" fillId="40"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Alignment="0" applyProtection="0">
      <alignment vertical="center"/>
    </xf>
    <xf numFmtId="0" fontId="0" fillId="52" borderId="0" applyNumberFormat="0" applyBorder="0" applyAlignment="0" applyProtection="0">
      <alignment vertical="center"/>
    </xf>
    <xf numFmtId="0" fontId="96" fillId="0" borderId="1">
      <alignment horizontal="left" vertical="center"/>
    </xf>
    <xf numFmtId="0" fontId="0" fillId="47" borderId="0" applyNumberFormat="0" applyBorder="0" applyAlignment="0" applyProtection="0">
      <alignment vertical="center"/>
    </xf>
    <xf numFmtId="0" fontId="81" fillId="38"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6"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3"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24" fillId="40" borderId="0" applyNumberFormat="0" applyBorder="0" applyAlignment="0" applyProtection="0">
      <alignment vertical="center"/>
    </xf>
    <xf numFmtId="0" fontId="84" fillId="37"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80" fillId="54" borderId="0" applyNumberFormat="0" applyBorder="0" applyAlignment="0" applyProtection="0">
      <alignment vertical="center"/>
    </xf>
    <xf numFmtId="0" fontId="84" fillId="37" borderId="0" applyNumberFormat="0" applyBorder="0" applyAlignment="0" applyProtection="0">
      <alignment vertical="center"/>
    </xf>
    <xf numFmtId="0" fontId="0" fillId="47" borderId="0" applyNumberFormat="0" applyBorder="0" applyAlignment="0" applyProtection="0">
      <alignment vertical="center"/>
    </xf>
    <xf numFmtId="0" fontId="84" fillId="37" borderId="0" applyNumberFormat="0" applyBorder="0" applyAlignment="0" applyProtection="0">
      <alignment vertical="center"/>
    </xf>
    <xf numFmtId="0" fontId="0" fillId="43" borderId="0" applyNumberFormat="0" applyBorder="0" applyAlignment="0" applyProtection="0">
      <alignment vertical="center"/>
    </xf>
    <xf numFmtId="0" fontId="97" fillId="52" borderId="0" applyNumberFormat="0" applyBorder="0" applyAlignment="0" applyProtection="0">
      <alignment vertical="center"/>
    </xf>
    <xf numFmtId="9" fontId="27" fillId="0" borderId="0" applyFont="0" applyFill="0" applyBorder="0" applyAlignment="0" applyProtection="0">
      <alignment vertical="center"/>
    </xf>
    <xf numFmtId="0" fontId="95" fillId="0" borderId="25" applyNumberFormat="0" applyFill="0" applyAlignment="0" applyProtection="0">
      <alignment vertical="center"/>
    </xf>
    <xf numFmtId="0" fontId="0" fillId="43" borderId="0" applyNumberFormat="0" applyBorder="0" applyAlignment="0" applyProtection="0">
      <alignment vertical="center"/>
    </xf>
    <xf numFmtId="0" fontId="81" fillId="55" borderId="0" applyNumberFormat="0" applyBorder="0" applyAlignment="0" applyProtection="0">
      <alignment vertical="center"/>
    </xf>
    <xf numFmtId="0" fontId="97" fillId="52" borderId="0" applyNumberFormat="0" applyBorder="0" applyAlignment="0" applyProtection="0">
      <alignment vertical="center"/>
    </xf>
    <xf numFmtId="9" fontId="27" fillId="0" borderId="0" applyFont="0" applyFill="0" applyBorder="0" applyAlignment="0" applyProtection="0">
      <alignment vertical="center"/>
    </xf>
    <xf numFmtId="0" fontId="84" fillId="37" borderId="0" applyNumberFormat="0" applyBorder="0" applyAlignment="0" applyProtection="0">
      <alignment vertical="center"/>
    </xf>
    <xf numFmtId="0" fontId="0" fillId="56" borderId="0" applyNumberFormat="0" applyBorder="0" applyAlignment="0" applyProtection="0">
      <alignment vertical="center"/>
    </xf>
    <xf numFmtId="0" fontId="80" fillId="52" borderId="0" applyNumberFormat="0" applyBorder="0" applyAlignment="0" applyProtection="0">
      <alignment vertical="center"/>
    </xf>
    <xf numFmtId="0" fontId="98" fillId="39" borderId="26" applyNumberFormat="0" applyAlignment="0" applyProtection="0">
      <alignment vertical="center"/>
    </xf>
    <xf numFmtId="0" fontId="81" fillId="41" borderId="0" applyNumberFormat="0" applyBorder="0" applyAlignment="0" applyProtection="0">
      <alignment vertical="center"/>
    </xf>
    <xf numFmtId="0" fontId="80" fillId="52" borderId="0" applyNumberFormat="0" applyBorder="0" applyAlignment="0" applyProtection="0">
      <alignment vertical="center"/>
    </xf>
    <xf numFmtId="0" fontId="80" fillId="52" borderId="0" applyNumberFormat="0" applyBorder="0" applyAlignment="0" applyProtection="0">
      <alignment vertical="center"/>
    </xf>
    <xf numFmtId="0" fontId="84" fillId="37" borderId="0" applyNumberFormat="0" applyBorder="0" applyAlignment="0" applyProtection="0">
      <alignment vertical="center"/>
    </xf>
    <xf numFmtId="0" fontId="99" fillId="0" borderId="27" applyNumberFormat="0" applyFill="0" applyAlignment="0" applyProtection="0">
      <alignment vertical="center"/>
    </xf>
    <xf numFmtId="0" fontId="80" fillId="52" borderId="0" applyNumberFormat="0" applyBorder="0" applyAlignment="0" applyProtection="0">
      <alignment vertical="center"/>
    </xf>
    <xf numFmtId="9" fontId="27" fillId="0" borderId="0" applyFont="0" applyFill="0" applyBorder="0" applyAlignment="0" applyProtection="0">
      <alignment vertical="center"/>
    </xf>
    <xf numFmtId="0" fontId="80" fillId="57" borderId="0" applyNumberFormat="0" applyBorder="0" applyAlignment="0" applyProtection="0">
      <alignment vertical="center"/>
    </xf>
    <xf numFmtId="0" fontId="80" fillId="57" borderId="0" applyNumberFormat="0" applyBorder="0" applyAlignment="0" applyProtection="0">
      <alignment vertical="center"/>
    </xf>
    <xf numFmtId="0" fontId="80" fillId="45" borderId="0" applyNumberFormat="0" applyBorder="0" applyAlignment="0" applyProtection="0">
      <alignment vertical="center"/>
    </xf>
    <xf numFmtId="0" fontId="98" fillId="39" borderId="26" applyNumberFormat="0" applyAlignment="0" applyProtection="0">
      <alignment vertical="center"/>
    </xf>
    <xf numFmtId="0" fontId="27" fillId="0" borderId="0">
      <alignment vertical="center"/>
    </xf>
    <xf numFmtId="0" fontId="81" fillId="41" borderId="0" applyNumberFormat="0" applyBorder="0" applyAlignment="0" applyProtection="0">
      <alignment vertical="center"/>
    </xf>
    <xf numFmtId="0" fontId="80" fillId="45" borderId="0" applyNumberFormat="0" applyBorder="0" applyAlignment="0" applyProtection="0">
      <alignment vertical="center"/>
    </xf>
    <xf numFmtId="0" fontId="81" fillId="50" borderId="0" applyNumberFormat="0" applyBorder="0" applyAlignment="0" applyProtection="0">
      <alignment vertical="center"/>
    </xf>
    <xf numFmtId="0" fontId="0" fillId="40" borderId="28" applyNumberFormat="0" applyFont="0" applyAlignment="0" applyProtection="0">
      <alignment vertical="center"/>
    </xf>
    <xf numFmtId="0" fontId="80" fillId="46" borderId="0" applyNumberFormat="0" applyBorder="0" applyAlignment="0" applyProtection="0">
      <alignment vertical="center"/>
    </xf>
    <xf numFmtId="0" fontId="80" fillId="50" borderId="0" applyNumberFormat="0" applyBorder="0" applyAlignment="0" applyProtection="0">
      <alignment vertical="center"/>
    </xf>
    <xf numFmtId="0" fontId="81" fillId="41" borderId="0" applyNumberFormat="0" applyBorder="0" applyAlignment="0" applyProtection="0">
      <alignment vertical="center"/>
    </xf>
    <xf numFmtId="0" fontId="80" fillId="50" borderId="0" applyNumberFormat="0" applyBorder="0" applyAlignment="0" applyProtection="0">
      <alignment vertical="center"/>
    </xf>
    <xf numFmtId="0" fontId="80" fillId="50" borderId="0" applyNumberFormat="0" applyBorder="0" applyAlignment="0" applyProtection="0">
      <alignment vertical="center"/>
    </xf>
    <xf numFmtId="0" fontId="80" fillId="53" borderId="0" applyNumberFormat="0" applyBorder="0" applyAlignment="0" applyProtection="0">
      <alignment vertical="center"/>
    </xf>
    <xf numFmtId="0" fontId="24" fillId="49" borderId="0" applyNumberFormat="0" applyBorder="0" applyAlignment="0" applyProtection="0">
      <alignment vertical="center"/>
    </xf>
    <xf numFmtId="0" fontId="80" fillId="53" borderId="0" applyNumberFormat="0" applyBorder="0" applyAlignment="0" applyProtection="0">
      <alignment vertical="center"/>
    </xf>
    <xf numFmtId="0" fontId="24" fillId="49" borderId="0" applyNumberFormat="0" applyBorder="0" applyAlignment="0" applyProtection="0">
      <alignment vertical="center"/>
    </xf>
    <xf numFmtId="0" fontId="80" fillId="44" borderId="0" applyNumberFormat="0" applyBorder="0" applyAlignment="0" applyProtection="0">
      <alignment vertical="center"/>
    </xf>
    <xf numFmtId="0" fontId="81" fillId="41" borderId="0" applyNumberFormat="0" applyBorder="0" applyAlignment="0" applyProtection="0">
      <alignment vertical="center"/>
    </xf>
    <xf numFmtId="0" fontId="80" fillId="44" borderId="0" applyNumberFormat="0" applyBorder="0" applyAlignment="0" applyProtection="0">
      <alignment vertical="center"/>
    </xf>
    <xf numFmtId="0" fontId="85" fillId="0" borderId="0" applyProtection="0">
      <alignment vertical="center"/>
    </xf>
    <xf numFmtId="0" fontId="27" fillId="0" borderId="0">
      <alignment vertical="center"/>
    </xf>
    <xf numFmtId="0" fontId="80" fillId="54" borderId="0" applyNumberFormat="0" applyBorder="0" applyAlignment="0" applyProtection="0">
      <alignment vertical="center"/>
    </xf>
    <xf numFmtId="0" fontId="80" fillId="39" borderId="0" applyNumberFormat="0" applyBorder="0" applyAlignment="0" applyProtection="0">
      <alignment vertical="center"/>
    </xf>
    <xf numFmtId="0" fontId="89" fillId="0" borderId="23" applyNumberFormat="0" applyFill="0" applyAlignment="0" applyProtection="0">
      <alignment vertical="center"/>
    </xf>
    <xf numFmtId="0" fontId="80" fillId="39" borderId="0" applyNumberFormat="0" applyBorder="0" applyAlignment="0" applyProtection="0">
      <alignment vertical="center"/>
    </xf>
    <xf numFmtId="0" fontId="80" fillId="39" borderId="0" applyNumberFormat="0" applyBorder="0" applyAlignment="0" applyProtection="0">
      <alignment vertical="center"/>
    </xf>
    <xf numFmtId="9" fontId="27" fillId="0" borderId="0" applyFont="0" applyFill="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27" fillId="0" borderId="0" applyNumberFormat="0" applyFill="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38" borderId="0" applyNumberFormat="0" applyBorder="0" applyAlignment="0" applyProtection="0">
      <alignment vertical="center"/>
    </xf>
    <xf numFmtId="0" fontId="100" fillId="0" borderId="10">
      <alignment horizontal="left" vertical="center"/>
    </xf>
    <xf numFmtId="0" fontId="80" fillId="36" borderId="0" applyNumberFormat="0" applyBorder="0" applyAlignment="0" applyProtection="0">
      <alignment vertical="center"/>
    </xf>
    <xf numFmtId="0" fontId="100" fillId="0" borderId="10">
      <alignment horizontal="left" vertical="center"/>
    </xf>
    <xf numFmtId="0" fontId="80" fillId="36" borderId="0" applyNumberFormat="0" applyBorder="0" applyAlignment="0" applyProtection="0">
      <alignment vertical="center"/>
    </xf>
    <xf numFmtId="0" fontId="80" fillId="41" borderId="0" applyNumberFormat="0" applyBorder="0" applyAlignment="0" applyProtection="0">
      <alignment vertical="center"/>
    </xf>
    <xf numFmtId="0" fontId="93" fillId="0" borderId="0">
      <alignment vertical="center"/>
      <protection locked="0"/>
    </xf>
    <xf numFmtId="0" fontId="80" fillId="48" borderId="0" applyNumberFormat="0" applyBorder="0" applyAlignment="0" applyProtection="0">
      <alignment vertical="center"/>
    </xf>
    <xf numFmtId="0" fontId="24" fillId="49" borderId="0" applyNumberFormat="0" applyBorder="0" applyAlignment="0" applyProtection="0">
      <alignment vertical="center"/>
    </xf>
    <xf numFmtId="0" fontId="81" fillId="38" borderId="0" applyNumberFormat="0" applyBorder="0" applyAlignment="0" applyProtection="0">
      <alignment vertical="center"/>
    </xf>
    <xf numFmtId="0" fontId="24" fillId="49" borderId="0" applyNumberFormat="0" applyBorder="0" applyAlignment="0" applyProtection="0">
      <alignment vertical="center"/>
    </xf>
    <xf numFmtId="0" fontId="24" fillId="43" borderId="0" applyNumberFormat="0" applyBorder="0" applyAlignment="0" applyProtection="0">
      <alignment vertical="center"/>
    </xf>
    <xf numFmtId="0" fontId="24" fillId="49" borderId="0" applyNumberFormat="0" applyBorder="0" applyAlignment="0" applyProtection="0">
      <alignment vertical="center"/>
    </xf>
    <xf numFmtId="0" fontId="24" fillId="49" borderId="0" applyNumberFormat="0" applyBorder="0" applyAlignment="0" applyProtection="0">
      <alignment vertical="center"/>
    </xf>
    <xf numFmtId="0" fontId="101" fillId="0" borderId="0" applyNumberFormat="0" applyFill="0" applyBorder="0" applyAlignment="0" applyProtection="0">
      <alignment vertical="center"/>
    </xf>
    <xf numFmtId="0" fontId="81" fillId="41" borderId="0" applyNumberFormat="0" applyBorder="0" applyAlignment="0" applyProtection="0">
      <alignment vertical="center"/>
    </xf>
    <xf numFmtId="0" fontId="24" fillId="49" borderId="0" applyNumberFormat="0" applyBorder="0" applyAlignment="0" applyProtection="0">
      <alignment vertical="center"/>
    </xf>
    <xf numFmtId="0" fontId="24" fillId="49" borderId="0" applyNumberFormat="0" applyBorder="0" applyAlignment="0" applyProtection="0">
      <alignment vertical="center"/>
    </xf>
    <xf numFmtId="0" fontId="24" fillId="49" borderId="0" applyNumberFormat="0" applyBorder="0" applyAlignment="0" applyProtection="0">
      <alignment vertical="center"/>
    </xf>
    <xf numFmtId="0" fontId="91" fillId="0" borderId="24">
      <alignment horizontal="center" vertical="center"/>
    </xf>
    <xf numFmtId="0" fontId="81" fillId="47" borderId="0" applyNumberFormat="0" applyBorder="0" applyAlignment="0" applyProtection="0">
      <alignment vertical="center"/>
    </xf>
    <xf numFmtId="0" fontId="81" fillId="47" borderId="0" applyNumberFormat="0" applyBorder="0" applyAlignment="0" applyProtection="0">
      <alignment vertical="center"/>
    </xf>
    <xf numFmtId="0" fontId="89" fillId="0" borderId="23" applyNumberFormat="0" applyFill="0" applyAlignment="0" applyProtection="0">
      <alignment vertical="center"/>
    </xf>
    <xf numFmtId="0" fontId="81" fillId="47" borderId="0" applyNumberFormat="0" applyBorder="0" applyAlignment="0" applyProtection="0">
      <alignment vertical="center"/>
    </xf>
    <xf numFmtId="0" fontId="89" fillId="0" borderId="23" applyNumberFormat="0" applyFill="0" applyAlignment="0" applyProtection="0">
      <alignment vertical="center"/>
    </xf>
    <xf numFmtId="0" fontId="81" fillId="38" borderId="0" applyNumberFormat="0" applyBorder="0" applyAlignment="0" applyProtection="0">
      <alignment vertical="center"/>
    </xf>
    <xf numFmtId="15" fontId="102" fillId="0" borderId="0">
      <alignment vertical="center"/>
    </xf>
    <xf numFmtId="0" fontId="81" fillId="38" borderId="0" applyNumberFormat="0" applyBorder="0" applyAlignment="0" applyProtection="0">
      <alignment vertical="center"/>
    </xf>
    <xf numFmtId="177" fontId="27" fillId="0" borderId="0" applyFont="0" applyFill="0" applyBorder="0" applyAlignment="0" applyProtection="0">
      <alignment vertical="center"/>
    </xf>
    <xf numFmtId="0" fontId="81" fillId="38" borderId="0" applyNumberFormat="0" applyBorder="0" applyAlignment="0" applyProtection="0">
      <alignment vertical="center"/>
    </xf>
    <xf numFmtId="0" fontId="81" fillId="38" borderId="0" applyNumberFormat="0" applyBorder="0" applyAlignment="0" applyProtection="0">
      <alignment vertical="center"/>
    </xf>
    <xf numFmtId="0" fontId="81" fillId="38" borderId="0" applyNumberFormat="0" applyBorder="0" applyAlignment="0" applyProtection="0">
      <alignment vertical="center"/>
    </xf>
    <xf numFmtId="0" fontId="27" fillId="0" borderId="0">
      <alignment vertical="center"/>
    </xf>
    <xf numFmtId="0" fontId="81" fillId="38" borderId="0" applyNumberFormat="0" applyBorder="0" applyAlignment="0" applyProtection="0">
      <alignment vertical="center"/>
    </xf>
    <xf numFmtId="0" fontId="103" fillId="58" borderId="3">
      <alignment vertical="center"/>
      <protection locked="0"/>
    </xf>
    <xf numFmtId="0" fontId="27" fillId="0" borderId="0">
      <alignment vertical="center"/>
    </xf>
    <xf numFmtId="0" fontId="81" fillId="38" borderId="0" applyNumberFormat="0" applyBorder="0" applyAlignment="0" applyProtection="0">
      <alignment vertical="center"/>
    </xf>
    <xf numFmtId="0" fontId="27" fillId="0" borderId="0">
      <alignment vertical="center"/>
    </xf>
    <xf numFmtId="0" fontId="90" fillId="51" borderId="0" applyNumberFormat="0" applyBorder="0" applyAlignment="0" applyProtection="0">
      <alignment vertical="center"/>
    </xf>
    <xf numFmtId="0" fontId="81" fillId="38" borderId="0" applyNumberFormat="0" applyBorder="0" applyAlignment="0" applyProtection="0">
      <alignment vertical="center"/>
    </xf>
    <xf numFmtId="0" fontId="90" fillId="51" borderId="0" applyNumberFormat="0" applyBorder="0" applyAlignment="0" applyProtection="0">
      <alignment vertical="center"/>
    </xf>
    <xf numFmtId="0" fontId="81" fillId="38" borderId="0" applyNumberFormat="0" applyBorder="0" applyAlignment="0" applyProtection="0">
      <alignment vertical="center"/>
    </xf>
    <xf numFmtId="0" fontId="81" fillId="55" borderId="0" applyNumberFormat="0" applyBorder="0" applyAlignment="0" applyProtection="0">
      <alignment vertical="center"/>
    </xf>
    <xf numFmtId="0" fontId="80" fillId="38" borderId="0" applyNumberFormat="0" applyBorder="0" applyAlignment="0" applyProtection="0">
      <alignment vertical="center"/>
    </xf>
    <xf numFmtId="0" fontId="100" fillId="0" borderId="29" applyNumberFormat="0" applyAlignment="0" applyProtection="0">
      <alignment horizontal="left" vertical="center"/>
    </xf>
    <xf numFmtId="0" fontId="104" fillId="50" borderId="30" applyNumberFormat="0" applyAlignment="0" applyProtection="0">
      <alignment vertical="center"/>
    </xf>
    <xf numFmtId="0" fontId="24" fillId="39" borderId="0" applyNumberFormat="0" applyBorder="0" applyAlignment="0" applyProtection="0">
      <alignment vertical="center"/>
    </xf>
    <xf numFmtId="0" fontId="81" fillId="42" borderId="0" applyNumberFormat="0" applyBorder="0" applyAlignment="0" applyProtection="0">
      <alignment vertical="center"/>
    </xf>
    <xf numFmtId="0" fontId="81" fillId="42" borderId="0" applyNumberFormat="0" applyBorder="0" applyAlignment="0" applyProtection="0">
      <alignment vertical="center"/>
    </xf>
    <xf numFmtId="0" fontId="24" fillId="49" borderId="0" applyNumberFormat="0" applyBorder="0" applyAlignment="0" applyProtection="0">
      <alignment vertical="center"/>
    </xf>
    <xf numFmtId="0" fontId="81" fillId="42"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103" fillId="58" borderId="3">
      <alignment vertical="center"/>
      <protection locked="0"/>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9" fontId="27" fillId="0" borderId="0" applyFont="0" applyFill="0" applyBorder="0" applyAlignment="0" applyProtection="0">
      <alignment vertical="center"/>
    </xf>
    <xf numFmtId="0" fontId="27" fillId="0" borderId="0">
      <alignment vertical="center"/>
    </xf>
    <xf numFmtId="0" fontId="81" fillId="55" borderId="0" applyNumberFormat="0" applyBorder="0" applyAlignment="0" applyProtection="0">
      <alignment vertical="center"/>
    </xf>
    <xf numFmtId="15" fontId="102" fillId="0" borderId="0">
      <alignment vertical="center"/>
    </xf>
    <xf numFmtId="0" fontId="105" fillId="0" borderId="0">
      <alignment vertical="center"/>
    </xf>
    <xf numFmtId="9" fontId="27" fillId="0" borderId="0" applyFont="0" applyFill="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42" borderId="0" applyNumberFormat="0" applyBorder="0" applyAlignment="0" applyProtection="0">
      <alignment vertical="center"/>
    </xf>
    <xf numFmtId="0" fontId="24" fillId="40" borderId="0" applyNumberFormat="0" applyBorder="0" applyAlignment="0" applyProtection="0">
      <alignment vertical="center"/>
    </xf>
    <xf numFmtId="0" fontId="81" fillId="36" borderId="0" applyNumberFormat="0" applyBorder="0" applyAlignment="0" applyProtection="0">
      <alignment vertical="center"/>
    </xf>
    <xf numFmtId="0" fontId="27" fillId="0" borderId="0" applyFont="0" applyFill="0" applyBorder="0" applyAlignment="0" applyProtection="0">
      <alignment vertical="center"/>
    </xf>
    <xf numFmtId="0" fontId="24" fillId="40" borderId="0" applyNumberFormat="0" applyBorder="0" applyAlignment="0" applyProtection="0">
      <alignment vertical="center"/>
    </xf>
    <xf numFmtId="0" fontId="81" fillId="36" borderId="0" applyNumberFormat="0" applyBorder="0" applyAlignment="0" applyProtection="0">
      <alignment vertical="center"/>
    </xf>
    <xf numFmtId="0" fontId="27" fillId="0" borderId="0">
      <alignment vertical="center"/>
    </xf>
    <xf numFmtId="9" fontId="27" fillId="0" borderId="0" applyFont="0" applyFill="0" applyBorder="0" applyAlignment="0" applyProtection="0">
      <alignment vertical="center"/>
    </xf>
    <xf numFmtId="0" fontId="89" fillId="0" borderId="23" applyNumberFormat="0" applyFill="0" applyAlignment="0" applyProtection="0">
      <alignment vertical="center"/>
    </xf>
    <xf numFmtId="0" fontId="24" fillId="40" borderId="0" applyNumberFormat="0" applyBorder="0" applyAlignment="0" applyProtection="0">
      <alignment vertical="center"/>
    </xf>
    <xf numFmtId="0" fontId="82" fillId="0" borderId="22" applyNumberFormat="0" applyFill="0" applyAlignment="0" applyProtection="0">
      <alignment vertical="center"/>
    </xf>
    <xf numFmtId="0" fontId="81" fillId="36" borderId="0" applyNumberFormat="0" applyBorder="0" applyAlignment="0" applyProtection="0">
      <alignment vertical="center"/>
    </xf>
    <xf numFmtId="0" fontId="89" fillId="0" borderId="23" applyNumberFormat="0" applyFill="0" applyAlignment="0" applyProtection="0">
      <alignment vertical="center"/>
    </xf>
    <xf numFmtId="0" fontId="24" fillId="40" borderId="0" applyNumberFormat="0" applyBorder="0" applyAlignment="0" applyProtection="0">
      <alignment vertical="center"/>
    </xf>
    <xf numFmtId="0" fontId="89" fillId="0" borderId="23" applyNumberFormat="0" applyFill="0" applyAlignment="0" applyProtection="0">
      <alignment vertical="center"/>
    </xf>
    <xf numFmtId="0" fontId="24" fillId="37" borderId="0" applyNumberFormat="0" applyBorder="0" applyAlignment="0" applyProtection="0">
      <alignment vertical="center"/>
    </xf>
    <xf numFmtId="0" fontId="81" fillId="38" borderId="0" applyNumberFormat="0" applyBorder="0" applyAlignment="0" applyProtection="0">
      <alignment vertical="center"/>
    </xf>
    <xf numFmtId="178" fontId="27" fillId="0" borderId="0" applyFont="0" applyFill="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7" fillId="0" borderId="0">
      <alignment vertical="center"/>
    </xf>
    <xf numFmtId="9" fontId="27" fillId="0" borderId="0" applyFont="0" applyFill="0" applyBorder="0" applyAlignment="0" applyProtection="0">
      <alignment vertical="center"/>
    </xf>
    <xf numFmtId="0" fontId="81" fillId="39" borderId="0" applyNumberFormat="0" applyBorder="0" applyAlignment="0" applyProtection="0">
      <alignment vertical="center"/>
    </xf>
    <xf numFmtId="179" fontId="27" fillId="0" borderId="0" applyFont="0" applyFill="0" applyBorder="0" applyAlignment="0" applyProtection="0">
      <alignment vertical="center"/>
    </xf>
    <xf numFmtId="0" fontId="81" fillId="39" borderId="0" applyNumberFormat="0" applyBorder="0" applyAlignment="0" applyProtection="0">
      <alignment vertical="center"/>
    </xf>
    <xf numFmtId="0" fontId="81" fillId="38" borderId="0" applyNumberFormat="0" applyBorder="0" applyAlignment="0" applyProtection="0">
      <alignment vertical="center"/>
    </xf>
    <xf numFmtId="0" fontId="84" fillId="43" borderId="0" applyNumberFormat="0" applyBorder="0" applyAlignment="0" applyProtection="0">
      <alignment vertical="center"/>
    </xf>
    <xf numFmtId="0" fontId="81" fillId="39" borderId="0" applyNumberFormat="0" applyBorder="0" applyAlignment="0" applyProtection="0">
      <alignment vertical="center"/>
    </xf>
    <xf numFmtId="0" fontId="81" fillId="39" borderId="0" applyNumberFormat="0" applyBorder="0" applyAlignment="0" applyProtection="0">
      <alignment vertical="center"/>
    </xf>
    <xf numFmtId="0" fontId="85" fillId="0" borderId="4" applyNumberFormat="0" applyFill="0" applyProtection="0">
      <alignment horizontal="right" vertical="center"/>
    </xf>
    <xf numFmtId="0" fontId="81" fillId="39" borderId="0" applyNumberFormat="0" applyBorder="0" applyAlignment="0" applyProtection="0">
      <alignment vertical="center"/>
    </xf>
    <xf numFmtId="0" fontId="81" fillId="42" borderId="0" applyNumberFormat="0" applyBorder="0" applyAlignment="0" applyProtection="0">
      <alignment vertical="center"/>
    </xf>
    <xf numFmtId="0" fontId="81" fillId="42" borderId="0" applyNumberFormat="0" applyBorder="0" applyAlignment="0" applyProtection="0">
      <alignment vertical="center"/>
    </xf>
    <xf numFmtId="180" fontId="106" fillId="0" borderId="0">
      <alignment vertical="center"/>
    </xf>
    <xf numFmtId="0" fontId="81" fillId="42" borderId="0" applyNumberFormat="0" applyBorder="0" applyAlignment="0" applyProtection="0">
      <alignment vertical="center"/>
    </xf>
    <xf numFmtId="0" fontId="81" fillId="42" borderId="0" applyNumberFormat="0" applyBorder="0" applyAlignment="0" applyProtection="0">
      <alignment vertical="center"/>
    </xf>
    <xf numFmtId="0" fontId="81" fillId="42" borderId="0" applyNumberFormat="0" applyBorder="0" applyAlignment="0" applyProtection="0">
      <alignment vertical="center"/>
    </xf>
    <xf numFmtId="0" fontId="81" fillId="42" borderId="0" applyNumberFormat="0" applyBorder="0" applyAlignment="0" applyProtection="0">
      <alignment vertical="center"/>
    </xf>
    <xf numFmtId="0" fontId="81" fillId="42" borderId="0" applyNumberFormat="0" applyBorder="0" applyAlignment="0" applyProtection="0">
      <alignment vertical="center"/>
    </xf>
    <xf numFmtId="0" fontId="27" fillId="0" borderId="0">
      <alignment vertical="center"/>
    </xf>
    <xf numFmtId="0" fontId="81" fillId="42" borderId="0" applyNumberFormat="0" applyBorder="0" applyAlignment="0" applyProtection="0">
      <alignment vertical="center"/>
    </xf>
    <xf numFmtId="181" fontId="27" fillId="0" borderId="0" applyFont="0" applyFill="0" applyBorder="0" applyAlignment="0" applyProtection="0">
      <alignment vertical="center"/>
    </xf>
    <xf numFmtId="0" fontId="81" fillId="42" borderId="0" applyNumberFormat="0" applyBorder="0" applyAlignment="0" applyProtection="0">
      <alignment vertical="center"/>
    </xf>
    <xf numFmtId="0" fontId="81" fillId="42" borderId="0" applyNumberFormat="0" applyBorder="0" applyAlignment="0" applyProtection="0">
      <alignment vertical="center"/>
    </xf>
    <xf numFmtId="0" fontId="81" fillId="42" borderId="0" applyNumberFormat="0" applyBorder="0" applyAlignment="0" applyProtection="0">
      <alignment vertical="center"/>
    </xf>
    <xf numFmtId="9" fontId="27" fillId="0" borderId="0" applyFont="0" applyFill="0" applyBorder="0" applyAlignment="0" applyProtection="0">
      <alignment vertical="center"/>
    </xf>
    <xf numFmtId="0" fontId="81" fillId="38" borderId="0" applyNumberFormat="0" applyBorder="0" applyAlignment="0" applyProtection="0">
      <alignment vertical="center"/>
    </xf>
    <xf numFmtId="0" fontId="24" fillId="49" borderId="0" applyNumberFormat="0" applyBorder="0" applyAlignment="0" applyProtection="0">
      <alignment vertical="center"/>
    </xf>
    <xf numFmtId="9" fontId="27" fillId="0" borderId="0" applyFont="0" applyFill="0" applyBorder="0" applyAlignment="0" applyProtection="0">
      <alignment vertical="center"/>
    </xf>
    <xf numFmtId="0" fontId="24" fillId="49" borderId="0" applyNumberFormat="0" applyBorder="0" applyAlignment="0" applyProtection="0">
      <alignment vertical="center"/>
    </xf>
    <xf numFmtId="9" fontId="27" fillId="0" borderId="0" applyFont="0" applyFill="0" applyBorder="0" applyAlignment="0" applyProtection="0">
      <alignment vertical="center"/>
    </xf>
    <xf numFmtId="0" fontId="24" fillId="49" borderId="0" applyNumberFormat="0" applyBorder="0" applyAlignment="0" applyProtection="0">
      <alignment vertical="center"/>
    </xf>
    <xf numFmtId="9" fontId="27" fillId="0" borderId="0" applyFont="0" applyFill="0" applyBorder="0" applyAlignment="0" applyProtection="0">
      <alignment vertical="center"/>
    </xf>
    <xf numFmtId="0" fontId="24" fillId="49" borderId="0" applyNumberFormat="0" applyBorder="0" applyAlignment="0" applyProtection="0">
      <alignment vertical="center"/>
    </xf>
    <xf numFmtId="0" fontId="107" fillId="59" borderId="0" applyNumberFormat="0" applyBorder="0" applyAlignment="0" applyProtection="0">
      <alignment vertical="center"/>
    </xf>
    <xf numFmtId="9" fontId="27" fillId="0" borderId="0" applyFont="0" applyFill="0" applyBorder="0" applyAlignment="0" applyProtection="0">
      <alignment vertical="center"/>
    </xf>
    <xf numFmtId="0" fontId="24" fillId="39" borderId="0" applyNumberFormat="0" applyBorder="0" applyAlignment="0" applyProtection="0">
      <alignment vertical="center"/>
    </xf>
    <xf numFmtId="9" fontId="27" fillId="0" borderId="0" applyFont="0" applyFill="0" applyBorder="0" applyAlignment="0" applyProtection="0">
      <alignment vertical="center"/>
    </xf>
    <xf numFmtId="0" fontId="24" fillId="39" borderId="0" applyNumberFormat="0" applyBorder="0" applyAlignment="0" applyProtection="0">
      <alignment vertical="center"/>
    </xf>
    <xf numFmtId="0" fontId="24" fillId="50" borderId="0" applyNumberFormat="0" applyBorder="0" applyAlignment="0" applyProtection="0">
      <alignment vertical="center"/>
    </xf>
    <xf numFmtId="9" fontId="27" fillId="0" borderId="0" applyFont="0" applyFill="0" applyBorder="0" applyAlignment="0" applyProtection="0">
      <alignment vertical="center"/>
    </xf>
    <xf numFmtId="0" fontId="24" fillId="39" borderId="0" applyNumberFormat="0" applyBorder="0" applyAlignment="0" applyProtection="0">
      <alignment vertical="center"/>
    </xf>
    <xf numFmtId="0" fontId="85" fillId="0" borderId="4" applyNumberFormat="0" applyFill="0" applyProtection="0">
      <alignment horizontal="left" vertical="center"/>
    </xf>
    <xf numFmtId="0" fontId="24" fillId="50" borderId="0" applyNumberFormat="0" applyBorder="0" applyAlignment="0" applyProtection="0">
      <alignment vertical="center"/>
    </xf>
    <xf numFmtId="0" fontId="24" fillId="39" borderId="0" applyNumberFormat="0" applyBorder="0" applyAlignment="0" applyProtection="0">
      <alignment vertical="center"/>
    </xf>
    <xf numFmtId="0" fontId="81" fillId="39" borderId="0" applyNumberFormat="0" applyBorder="0" applyAlignment="0" applyProtection="0">
      <alignment vertical="center"/>
    </xf>
    <xf numFmtId="0" fontId="81" fillId="39" borderId="0" applyNumberFormat="0" applyBorder="0" applyAlignment="0" applyProtection="0">
      <alignment vertical="center"/>
    </xf>
    <xf numFmtId="0" fontId="81" fillId="39" borderId="0" applyNumberFormat="0" applyBorder="0" applyAlignment="0" applyProtection="0">
      <alignment vertical="center"/>
    </xf>
    <xf numFmtId="0" fontId="27" fillId="60" borderId="0" applyNumberFormat="0" applyFont="0" applyBorder="0" applyAlignment="0" applyProtection="0">
      <alignment vertical="center"/>
    </xf>
    <xf numFmtId="0" fontId="81" fillId="38" borderId="0" applyNumberFormat="0" applyBorder="0" applyAlignment="0" applyProtection="0">
      <alignment vertical="center"/>
    </xf>
    <xf numFmtId="0" fontId="81" fillId="41" borderId="0" applyNumberFormat="0" applyBorder="0" applyAlignment="0" applyProtection="0">
      <alignment vertical="center"/>
    </xf>
    <xf numFmtId="0" fontId="81" fillId="38" borderId="0" applyNumberFormat="0" applyBorder="0" applyAlignment="0" applyProtection="0">
      <alignment vertical="center"/>
    </xf>
    <xf numFmtId="0" fontId="106" fillId="0" borderId="0">
      <alignment vertical="center"/>
    </xf>
    <xf numFmtId="0" fontId="81" fillId="38" borderId="0" applyNumberFormat="0" applyBorder="0" applyAlignment="0" applyProtection="0">
      <alignment vertical="center"/>
    </xf>
    <xf numFmtId="0" fontId="81" fillId="38" borderId="0" applyNumberFormat="0" applyBorder="0" applyAlignment="0" applyProtection="0">
      <alignment vertical="center"/>
    </xf>
    <xf numFmtId="0" fontId="91" fillId="0" borderId="24">
      <alignment horizontal="center" vertical="center"/>
    </xf>
    <xf numFmtId="0" fontId="27" fillId="0" borderId="0">
      <alignment vertical="center"/>
    </xf>
    <xf numFmtId="0" fontId="81" fillId="38" borderId="0" applyNumberFormat="0" applyBorder="0" applyAlignment="0" applyProtection="0">
      <alignment vertical="center"/>
    </xf>
    <xf numFmtId="9" fontId="27" fillId="0" borderId="0" applyFont="0" applyFill="0" applyBorder="0" applyAlignment="0" applyProtection="0">
      <alignment vertical="center"/>
    </xf>
    <xf numFmtId="0" fontId="108" fillId="0" borderId="31" applyNumberFormat="0" applyFill="0" applyAlignment="0" applyProtection="0">
      <alignment vertical="center"/>
    </xf>
    <xf numFmtId="0" fontId="81" fillId="38" borderId="0" applyNumberFormat="0" applyBorder="0" applyAlignment="0" applyProtection="0">
      <alignment vertical="center"/>
    </xf>
    <xf numFmtId="0" fontId="89" fillId="0" borderId="23" applyNumberFormat="0" applyFill="0" applyAlignment="0" applyProtection="0">
      <alignment vertical="center"/>
    </xf>
    <xf numFmtId="0" fontId="81" fillId="38" borderId="0" applyNumberFormat="0" applyBorder="0" applyAlignment="0" applyProtection="0">
      <alignment vertical="center"/>
    </xf>
    <xf numFmtId="0" fontId="89" fillId="0" borderId="23" applyNumberFormat="0" applyFill="0" applyAlignment="0" applyProtection="0">
      <alignment vertical="center"/>
    </xf>
    <xf numFmtId="0" fontId="81" fillId="36"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86" fillId="40" borderId="1" applyNumberFormat="0" applyBorder="0" applyAlignment="0" applyProtection="0">
      <alignment vertical="center"/>
    </xf>
    <xf numFmtId="0" fontId="24" fillId="49" borderId="0" applyNumberFormat="0" applyBorder="0" applyAlignment="0" applyProtection="0">
      <alignment vertical="center"/>
    </xf>
    <xf numFmtId="0" fontId="81" fillId="47" borderId="0" applyNumberFormat="0" applyBorder="0" applyAlignment="0" applyProtection="0">
      <alignment vertical="center"/>
    </xf>
    <xf numFmtId="0" fontId="95" fillId="0" borderId="25" applyNumberFormat="0" applyFill="0" applyAlignment="0" applyProtection="0">
      <alignment vertical="center"/>
    </xf>
    <xf numFmtId="0" fontId="81" fillId="47" borderId="0" applyNumberFormat="0" applyBorder="0" applyAlignment="0" applyProtection="0">
      <alignment vertical="center"/>
    </xf>
    <xf numFmtId="0" fontId="81" fillId="36" borderId="0" applyNumberFormat="0" applyBorder="0" applyAlignment="0" applyProtection="0">
      <alignment vertical="center"/>
    </xf>
    <xf numFmtId="0" fontId="109" fillId="50" borderId="32">
      <alignment horizontal="left" vertical="center"/>
      <protection locked="0" hidden="1"/>
    </xf>
    <xf numFmtId="0" fontId="81" fillId="36" borderId="0" applyNumberFormat="0" applyBorder="0" applyAlignment="0" applyProtection="0">
      <alignment vertical="center"/>
    </xf>
    <xf numFmtId="0" fontId="109" fillId="50" borderId="32">
      <alignment horizontal="left" vertical="center"/>
      <protection locked="0" hidden="1"/>
    </xf>
    <xf numFmtId="0" fontId="95" fillId="0" borderId="25" applyNumberFormat="0" applyFill="0" applyAlignment="0" applyProtection="0">
      <alignment vertical="center"/>
    </xf>
    <xf numFmtId="0" fontId="81" fillId="36" borderId="0" applyNumberFormat="0" applyBorder="0" applyAlignment="0" applyProtection="0">
      <alignment vertical="center"/>
    </xf>
    <xf numFmtId="182" fontId="27" fillId="0" borderId="0" applyFont="0" applyFill="0" applyBorder="0" applyAlignment="0" applyProtection="0">
      <alignment vertical="center"/>
    </xf>
    <xf numFmtId="0" fontId="99" fillId="0" borderId="27" applyNumberFormat="0" applyFill="0" applyAlignment="0" applyProtection="0">
      <alignment vertical="center"/>
    </xf>
    <xf numFmtId="0" fontId="82" fillId="0" borderId="33" applyNumberFormat="0" applyFill="0" applyAlignment="0" applyProtection="0">
      <alignment vertical="center"/>
    </xf>
    <xf numFmtId="0" fontId="81" fillId="36" borderId="0" applyNumberFormat="0" applyBorder="0" applyAlignment="0" applyProtection="0">
      <alignment vertical="center"/>
    </xf>
    <xf numFmtId="0" fontId="82" fillId="0" borderId="33" applyNumberFormat="0" applyFill="0" applyAlignment="0" applyProtection="0">
      <alignment vertical="center"/>
    </xf>
    <xf numFmtId="0" fontId="81" fillId="36" borderId="0" applyNumberFormat="0" applyBorder="0" applyAlignment="0" applyProtection="0">
      <alignment vertical="center"/>
    </xf>
    <xf numFmtId="0" fontId="82" fillId="0" borderId="22" applyNumberFormat="0" applyFill="0" applyAlignment="0" applyProtection="0">
      <alignment vertical="center"/>
    </xf>
    <xf numFmtId="0" fontId="81" fillId="36" borderId="0" applyNumberFormat="0" applyBorder="0" applyAlignment="0" applyProtection="0">
      <alignment vertical="center"/>
    </xf>
    <xf numFmtId="0" fontId="89" fillId="0" borderId="23" applyNumberFormat="0" applyFill="0" applyAlignment="0" applyProtection="0">
      <alignment vertical="center"/>
    </xf>
    <xf numFmtId="0" fontId="82" fillId="0" borderId="22" applyNumberFormat="0" applyFill="0" applyAlignment="0" applyProtection="0">
      <alignment vertical="center"/>
    </xf>
    <xf numFmtId="0" fontId="81" fillId="36" borderId="0" applyNumberFormat="0" applyBorder="0" applyAlignment="0" applyProtection="0">
      <alignment vertical="center"/>
    </xf>
    <xf numFmtId="9" fontId="27" fillId="0" borderId="0" applyFont="0" applyFill="0" applyBorder="0" applyAlignment="0" applyProtection="0">
      <alignment vertical="center"/>
    </xf>
    <xf numFmtId="0" fontId="89" fillId="0" borderId="23" applyNumberFormat="0" applyFill="0" applyAlignment="0" applyProtection="0">
      <alignment vertical="center"/>
    </xf>
    <xf numFmtId="0" fontId="24" fillId="40" borderId="0" applyNumberFormat="0" applyBorder="0" applyAlignment="0" applyProtection="0">
      <alignment vertical="center"/>
    </xf>
    <xf numFmtId="0" fontId="24" fillId="50" borderId="0" applyNumberFormat="0" applyBorder="0" applyAlignment="0" applyProtection="0">
      <alignment vertical="center"/>
    </xf>
    <xf numFmtId="0" fontId="24" fillId="50" borderId="0" applyNumberFormat="0" applyBorder="0" applyAlignment="0" applyProtection="0">
      <alignment vertical="center"/>
    </xf>
    <xf numFmtId="0" fontId="91" fillId="0" borderId="0" applyNumberFormat="0" applyFill="0" applyBorder="0" applyAlignment="0" applyProtection="0">
      <alignment vertical="center"/>
    </xf>
    <xf numFmtId="0" fontId="81" fillId="50" borderId="0" applyNumberFormat="0" applyBorder="0" applyAlignment="0" applyProtection="0">
      <alignment vertical="center"/>
    </xf>
    <xf numFmtId="0" fontId="81" fillId="50" borderId="0" applyNumberFormat="0" applyBorder="0" applyAlignment="0" applyProtection="0">
      <alignment vertical="center"/>
    </xf>
    <xf numFmtId="0" fontId="81" fillId="41" borderId="0" applyNumberFormat="0" applyBorder="0" applyAlignment="0" applyProtection="0">
      <alignment vertical="center"/>
    </xf>
    <xf numFmtId="0" fontId="89" fillId="0" borderId="23" applyNumberFormat="0" applyFill="0" applyAlignment="0" applyProtection="0">
      <alignment vertical="center"/>
    </xf>
    <xf numFmtId="183" fontId="27" fillId="0" borderId="0" applyFont="0" applyFill="0" applyBorder="0" applyAlignment="0" applyProtection="0">
      <alignment vertical="center"/>
    </xf>
    <xf numFmtId="9" fontId="27" fillId="0" borderId="0" applyFont="0" applyFill="0" applyBorder="0" applyAlignment="0" applyProtection="0">
      <alignment vertical="center"/>
    </xf>
    <xf numFmtId="184" fontId="27" fillId="0" borderId="0" applyFont="0" applyFill="0" applyBorder="0" applyAlignment="0" applyProtection="0">
      <alignment vertical="center"/>
    </xf>
    <xf numFmtId="0" fontId="110" fillId="0" borderId="0" applyNumberFormat="0" applyFill="0" applyBorder="0" applyAlignment="0" applyProtection="0">
      <alignment vertical="center"/>
    </xf>
    <xf numFmtId="0" fontId="99" fillId="0" borderId="27" applyNumberFormat="0" applyFill="0" applyAlignment="0" applyProtection="0">
      <alignment vertical="center"/>
    </xf>
    <xf numFmtId="185" fontId="106" fillId="0" borderId="0">
      <alignment vertical="center"/>
    </xf>
    <xf numFmtId="0" fontId="95" fillId="0" borderId="25" applyNumberFormat="0" applyFill="0" applyAlignment="0" applyProtection="0">
      <alignment vertical="center"/>
    </xf>
    <xf numFmtId="15" fontId="102" fillId="0" borderId="0">
      <alignment vertical="center"/>
    </xf>
    <xf numFmtId="15" fontId="102" fillId="0" borderId="0">
      <alignment vertical="center"/>
    </xf>
    <xf numFmtId="186" fontId="106" fillId="0" borderId="0">
      <alignment vertical="center"/>
    </xf>
    <xf numFmtId="0" fontId="86" fillId="39" borderId="0" applyNumberFormat="0" applyBorder="0" applyAlignment="0" applyProtection="0">
      <alignment vertical="center"/>
    </xf>
    <xf numFmtId="0" fontId="27" fillId="0" borderId="0">
      <alignment vertical="center"/>
    </xf>
    <xf numFmtId="9" fontId="27" fillId="0" borderId="0" applyFont="0" applyFill="0" applyBorder="0" applyAlignment="0" applyProtection="0">
      <alignment vertical="center"/>
    </xf>
    <xf numFmtId="0" fontId="111" fillId="0" borderId="34" applyNumberFormat="0" applyFill="0" applyAlignment="0" applyProtection="0">
      <alignment vertical="center"/>
    </xf>
    <xf numFmtId="0" fontId="80" fillId="38" borderId="0" applyNumberFormat="0" applyBorder="0" applyAlignment="0" applyProtection="0">
      <alignment vertical="center"/>
    </xf>
    <xf numFmtId="0" fontId="100" fillId="0" borderId="29" applyNumberFormat="0" applyAlignment="0" applyProtection="0">
      <alignment horizontal="left" vertical="center"/>
    </xf>
    <xf numFmtId="0" fontId="100" fillId="0" borderId="10">
      <alignment horizontal="left" vertical="center"/>
    </xf>
    <xf numFmtId="0" fontId="100" fillId="0" borderId="10">
      <alignment horizontal="left" vertical="center"/>
    </xf>
    <xf numFmtId="43" fontId="0" fillId="0" borderId="0" applyFont="0" applyFill="0" applyBorder="0" applyAlignment="0" applyProtection="0">
      <alignment vertical="center"/>
    </xf>
    <xf numFmtId="0" fontId="86" fillId="40" borderId="1" applyNumberFormat="0" applyBorder="0" applyAlignment="0" applyProtection="0">
      <alignment vertical="center"/>
    </xf>
    <xf numFmtId="43" fontId="0" fillId="0" borderId="0" applyFont="0" applyFill="0" applyBorder="0" applyAlignment="0" applyProtection="0">
      <alignment vertical="center"/>
    </xf>
    <xf numFmtId="0" fontId="86" fillId="40" borderId="1" applyNumberFormat="0" applyBorder="0" applyAlignment="0" applyProtection="0">
      <alignment vertical="center"/>
    </xf>
    <xf numFmtId="0" fontId="86" fillId="40" borderId="1" applyNumberFormat="0" applyBorder="0" applyAlignment="0" applyProtection="0">
      <alignment vertical="center"/>
    </xf>
    <xf numFmtId="0" fontId="86" fillId="40" borderId="1" applyNumberFormat="0" applyBorder="0" applyAlignment="0" applyProtection="0">
      <alignment vertical="center"/>
    </xf>
    <xf numFmtId="0" fontId="86" fillId="40" borderId="1" applyNumberFormat="0" applyBorder="0" applyAlignment="0" applyProtection="0">
      <alignment vertical="center"/>
    </xf>
    <xf numFmtId="0" fontId="86" fillId="40" borderId="1" applyNumberFormat="0" applyBorder="0" applyAlignment="0" applyProtection="0">
      <alignment vertical="center"/>
    </xf>
    <xf numFmtId="187" fontId="112" fillId="61" borderId="0">
      <alignment vertical="center"/>
    </xf>
    <xf numFmtId="187" fontId="113" fillId="62" borderId="0">
      <alignment vertical="center"/>
    </xf>
    <xf numFmtId="38" fontId="27" fillId="0" borderId="0" applyFont="0" applyFill="0" applyBorder="0" applyAlignment="0" applyProtection="0">
      <alignment vertical="center"/>
    </xf>
    <xf numFmtId="0" fontId="27" fillId="0" borderId="0">
      <alignment vertical="center"/>
    </xf>
    <xf numFmtId="40" fontId="27" fillId="0" borderId="0" applyFont="0" applyFill="0" applyBorder="0" applyAlignment="0" applyProtection="0">
      <alignment vertical="center"/>
    </xf>
    <xf numFmtId="43" fontId="0" fillId="0" borderId="0" applyFont="0" applyFill="0" applyBorder="0" applyAlignment="0" applyProtection="0">
      <alignment vertical="center"/>
    </xf>
    <xf numFmtId="177" fontId="27" fillId="0" borderId="0" applyFont="0" applyFill="0" applyBorder="0" applyAlignment="0" applyProtection="0">
      <alignment vertical="center"/>
    </xf>
    <xf numFmtId="188" fontId="27" fillId="0" borderId="0" applyFont="0" applyFill="0" applyBorder="0" applyAlignment="0" applyProtection="0">
      <alignment vertical="center"/>
    </xf>
    <xf numFmtId="40" fontId="114" fillId="56" borderId="32">
      <alignment horizontal="centerContinuous" vertical="center"/>
    </xf>
    <xf numFmtId="1" fontId="85" fillId="0" borderId="12" applyFill="0" applyProtection="0">
      <alignment horizontal="center" vertical="center"/>
    </xf>
    <xf numFmtId="0" fontId="89" fillId="0" borderId="23" applyNumberFormat="0" applyFill="0" applyAlignment="0" applyProtection="0">
      <alignment vertical="center"/>
    </xf>
    <xf numFmtId="40" fontId="114" fillId="56" borderId="32">
      <alignment horizontal="centerContinuous" vertical="center"/>
    </xf>
    <xf numFmtId="37" fontId="115" fillId="0" borderId="0">
      <alignment vertical="center"/>
    </xf>
    <xf numFmtId="0" fontId="91" fillId="0" borderId="24">
      <alignment horizontal="center" vertical="center"/>
    </xf>
    <xf numFmtId="9" fontId="27" fillId="0" borderId="0" applyFont="0" applyFill="0" applyBorder="0" applyAlignment="0" applyProtection="0">
      <alignment vertical="center"/>
    </xf>
    <xf numFmtId="37" fontId="115" fillId="0" borderId="0">
      <alignment vertical="center"/>
    </xf>
    <xf numFmtId="0" fontId="91" fillId="0" borderId="24">
      <alignment horizontal="center" vertical="center"/>
    </xf>
    <xf numFmtId="37" fontId="115" fillId="0" borderId="0">
      <alignment vertical="center"/>
    </xf>
    <xf numFmtId="0" fontId="91" fillId="0" borderId="24">
      <alignment horizontal="center" vertical="center"/>
    </xf>
    <xf numFmtId="37" fontId="115" fillId="0" borderId="0">
      <alignment vertical="center"/>
    </xf>
    <xf numFmtId="0" fontId="91" fillId="0" borderId="24">
      <alignment horizontal="center" vertical="center"/>
    </xf>
    <xf numFmtId="9" fontId="27" fillId="0" borderId="0" applyFont="0" applyFill="0" applyBorder="0" applyAlignment="0" applyProtection="0">
      <alignment vertical="center"/>
    </xf>
    <xf numFmtId="189" fontId="85" fillId="0" borderId="0">
      <alignment vertical="center"/>
    </xf>
    <xf numFmtId="0" fontId="93" fillId="0" borderId="0">
      <alignment vertical="center"/>
    </xf>
    <xf numFmtId="9" fontId="27" fillId="0" borderId="0" applyFont="0" applyFill="0" applyBorder="0" applyAlignment="0" applyProtection="0">
      <alignment vertical="center"/>
    </xf>
    <xf numFmtId="14" fontId="83" fillId="0" borderId="0">
      <alignment horizontal="center" vertical="center" wrapText="1"/>
      <protection locked="0"/>
    </xf>
    <xf numFmtId="3" fontId="27" fillId="0" borderId="0" applyFont="0" applyFill="0" applyBorder="0" applyAlignment="0" applyProtection="0">
      <alignment vertical="center"/>
    </xf>
    <xf numFmtId="10" fontId="27" fillId="0" borderId="0" applyFont="0" applyFill="0" applyBorder="0" applyAlignment="0" applyProtection="0">
      <alignment vertical="center"/>
    </xf>
    <xf numFmtId="0" fontId="27" fillId="0" borderId="0">
      <alignment vertical="center"/>
    </xf>
    <xf numFmtId="0" fontId="103" fillId="58" borderId="3">
      <alignment vertical="center"/>
      <protection locked="0"/>
    </xf>
    <xf numFmtId="9" fontId="27" fillId="0" borderId="0" applyFont="0" applyFill="0" applyBorder="0" applyAlignment="0" applyProtection="0">
      <alignment vertical="center"/>
    </xf>
    <xf numFmtId="190" fontId="27" fillId="0" borderId="0" applyFont="0" applyFill="0" applyProtection="0">
      <alignment vertical="center"/>
    </xf>
    <xf numFmtId="9" fontId="27" fillId="0" borderId="0" applyFont="0" applyFill="0" applyBorder="0" applyAlignment="0" applyProtection="0">
      <alignment vertical="center"/>
    </xf>
    <xf numFmtId="0" fontId="27" fillId="0" borderId="0" applyNumberFormat="0" applyFont="0" applyFill="0" applyBorder="0" applyAlignment="0" applyProtection="0">
      <alignment horizontal="left" vertical="center"/>
    </xf>
    <xf numFmtId="15" fontId="27" fillId="0" borderId="0" applyFont="0" applyFill="0" applyBorder="0" applyAlignment="0" applyProtection="0">
      <alignment vertical="center"/>
    </xf>
    <xf numFmtId="0" fontId="91" fillId="0" borderId="24">
      <alignment horizontal="center" vertical="center"/>
    </xf>
    <xf numFmtId="0" fontId="85" fillId="0" borderId="4" applyNumberFormat="0" applyFill="0" applyProtection="0">
      <alignment horizontal="right" vertical="center"/>
    </xf>
    <xf numFmtId="15" fontId="27" fillId="0" borderId="0" applyFont="0" applyFill="0" applyBorder="0" applyAlignment="0" applyProtection="0">
      <alignment vertical="center"/>
    </xf>
    <xf numFmtId="0" fontId="85" fillId="0" borderId="4" applyNumberFormat="0" applyFill="0" applyProtection="0">
      <alignment horizontal="right" vertical="center"/>
    </xf>
    <xf numFmtId="4" fontId="27" fillId="0" borderId="0" applyFont="0" applyFill="0" applyBorder="0" applyAlignment="0" applyProtection="0">
      <alignment vertical="center"/>
    </xf>
    <xf numFmtId="0" fontId="27" fillId="0" borderId="0">
      <alignment vertical="center"/>
    </xf>
    <xf numFmtId="4" fontId="27" fillId="0" borderId="0" applyFont="0" applyFill="0" applyBorder="0" applyAlignment="0" applyProtection="0">
      <alignment vertical="center"/>
    </xf>
    <xf numFmtId="0" fontId="85" fillId="0" borderId="4" applyNumberFormat="0" applyFill="0" applyProtection="0">
      <alignment horizontal="right" vertical="center"/>
    </xf>
    <xf numFmtId="0" fontId="91" fillId="0" borderId="24">
      <alignment horizontal="center" vertical="center"/>
    </xf>
    <xf numFmtId="0" fontId="91" fillId="0" borderId="24">
      <alignment horizontal="center" vertical="center"/>
    </xf>
    <xf numFmtId="0" fontId="91" fillId="0" borderId="24">
      <alignment horizontal="center" vertical="center"/>
    </xf>
    <xf numFmtId="0" fontId="91" fillId="0" borderId="24">
      <alignment horizontal="center" vertical="center"/>
    </xf>
    <xf numFmtId="3" fontId="27" fillId="0" borderId="0" applyFont="0" applyFill="0" applyBorder="0" applyAlignment="0" applyProtection="0">
      <alignment vertical="center"/>
    </xf>
    <xf numFmtId="0" fontId="27" fillId="60" borderId="0" applyNumberFormat="0" applyFont="0" applyBorder="0" applyAlignment="0" applyProtection="0">
      <alignment vertical="center"/>
    </xf>
    <xf numFmtId="0" fontId="103" fillId="58" borderId="3">
      <alignment vertical="center"/>
      <protection locked="0"/>
    </xf>
    <xf numFmtId="0" fontId="116" fillId="0" borderId="0">
      <alignment vertical="center"/>
    </xf>
    <xf numFmtId="0" fontId="103" fillId="58" borderId="3">
      <alignment vertical="center"/>
      <protection locked="0"/>
    </xf>
    <xf numFmtId="0" fontId="103" fillId="58" borderId="3">
      <alignment vertical="center"/>
      <protection locked="0"/>
    </xf>
    <xf numFmtId="0" fontId="27" fillId="0" borderId="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43" fontId="0"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1" fillId="0" borderId="0" applyNumberForma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applyProtection="0"/>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alignment vertical="center"/>
    </xf>
    <xf numFmtId="0" fontId="111" fillId="0" borderId="34" applyNumberFormat="0" applyFill="0" applyAlignment="0" applyProtection="0">
      <alignment vertical="center"/>
    </xf>
    <xf numFmtId="9" fontId="27" fillId="0" borderId="0" applyFont="0" applyFill="0" applyBorder="0" applyAlignment="0" applyProtection="0">
      <alignment vertical="center"/>
    </xf>
    <xf numFmtId="0" fontId="27" fillId="0" borderId="0">
      <alignment vertical="center"/>
    </xf>
    <xf numFmtId="0" fontId="95" fillId="0" borderId="25" applyNumberFormat="0" applyFill="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85" fillId="0" borderId="4" applyNumberFormat="0" applyFill="0" applyProtection="0">
      <alignment horizontal="right" vertical="center"/>
    </xf>
    <xf numFmtId="9" fontId="27" fillId="0" borderId="0" applyFont="0" applyFill="0" applyBorder="0" applyAlignment="0" applyProtection="0">
      <alignment vertical="center"/>
    </xf>
    <xf numFmtId="0" fontId="108" fillId="0" borderId="31" applyNumberFormat="0" applyFill="0" applyAlignment="0" applyProtection="0">
      <alignment vertical="center"/>
    </xf>
    <xf numFmtId="9" fontId="27" fillId="0" borderId="0" applyFont="0" applyFill="0" applyBorder="0" applyAlignment="0" applyProtection="0">
      <alignment vertical="center"/>
    </xf>
    <xf numFmtId="0" fontId="27" fillId="0" borderId="0">
      <alignment vertical="center"/>
    </xf>
    <xf numFmtId="0" fontId="117" fillId="0" borderId="35" applyNumberFormat="0" applyFill="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191" fontId="27" fillId="0" borderId="0" applyFont="0" applyFill="0" applyBorder="0" applyAlignment="0" applyProtection="0">
      <alignment vertical="center"/>
    </xf>
    <xf numFmtId="0" fontId="85" fillId="0" borderId="4" applyNumberFormat="0" applyFill="0" applyProtection="0">
      <alignment horizontal="right" vertical="center"/>
    </xf>
    <xf numFmtId="0" fontId="85" fillId="0" borderId="4" applyNumberFormat="0" applyFill="0" applyProtection="0">
      <alignment horizontal="right" vertical="center"/>
    </xf>
    <xf numFmtId="0" fontId="89" fillId="0" borderId="23" applyNumberFormat="0" applyFill="0" applyAlignment="0" applyProtection="0">
      <alignment vertical="center"/>
    </xf>
    <xf numFmtId="0" fontId="89" fillId="0" borderId="23" applyNumberFormat="0" applyFill="0" applyAlignment="0" applyProtection="0">
      <alignment vertical="center"/>
    </xf>
    <xf numFmtId="0" fontId="95" fillId="0" borderId="25" applyNumberFormat="0" applyFill="0" applyAlignment="0" applyProtection="0">
      <alignment vertical="center"/>
    </xf>
    <xf numFmtId="0" fontId="89" fillId="0" borderId="23" applyNumberFormat="0" applyFill="0" applyAlignment="0" applyProtection="0">
      <alignment vertical="center"/>
    </xf>
    <xf numFmtId="0" fontId="95" fillId="0" borderId="25" applyNumberFormat="0" applyFill="0" applyAlignment="0" applyProtection="0">
      <alignment vertical="center"/>
    </xf>
    <xf numFmtId="0" fontId="95" fillId="0" borderId="25" applyNumberFormat="0" applyFill="0" applyAlignment="0" applyProtection="0">
      <alignment vertical="center"/>
    </xf>
    <xf numFmtId="0" fontId="95" fillId="0" borderId="25" applyNumberFormat="0" applyFill="0" applyAlignment="0" applyProtection="0">
      <alignment vertical="center"/>
    </xf>
    <xf numFmtId="0" fontId="95" fillId="0" borderId="25" applyNumberFormat="0" applyFill="0" applyAlignment="0" applyProtection="0">
      <alignment vertical="center"/>
    </xf>
    <xf numFmtId="0" fontId="99" fillId="0" borderId="27" applyNumberFormat="0" applyFill="0" applyAlignment="0" applyProtection="0">
      <alignment vertical="center"/>
    </xf>
    <xf numFmtId="0" fontId="84" fillId="37" borderId="0" applyNumberFormat="0" applyBorder="0" applyAlignment="0" applyProtection="0">
      <alignment vertical="center"/>
    </xf>
    <xf numFmtId="0" fontId="95" fillId="0" borderId="25" applyNumberFormat="0" applyFill="0" applyAlignment="0" applyProtection="0">
      <alignment vertical="center"/>
    </xf>
    <xf numFmtId="0" fontId="95" fillId="0" borderId="25" applyNumberFormat="0" applyFill="0" applyAlignment="0" applyProtection="0">
      <alignment vertical="center"/>
    </xf>
    <xf numFmtId="0" fontId="95" fillId="0" borderId="25" applyNumberFormat="0" applyFill="0" applyAlignment="0" applyProtection="0">
      <alignment vertical="center"/>
    </xf>
    <xf numFmtId="0" fontId="95" fillId="0" borderId="25" applyNumberFormat="0" applyFill="0" applyAlignment="0" applyProtection="0">
      <alignment vertical="center"/>
    </xf>
    <xf numFmtId="0" fontId="95" fillId="0" borderId="25" applyNumberFormat="0" applyFill="0" applyAlignment="0" applyProtection="0">
      <alignment vertical="center"/>
    </xf>
    <xf numFmtId="0" fontId="95" fillId="0" borderId="25" applyNumberFormat="0" applyFill="0" applyAlignment="0" applyProtection="0">
      <alignment vertical="center"/>
    </xf>
    <xf numFmtId="0" fontId="95" fillId="0" borderId="25" applyNumberFormat="0" applyFill="0" applyAlignment="0" applyProtection="0">
      <alignment vertical="center"/>
    </xf>
    <xf numFmtId="0" fontId="117" fillId="0" borderId="35" applyNumberFormat="0" applyFill="0" applyAlignment="0" applyProtection="0">
      <alignment vertical="center"/>
    </xf>
    <xf numFmtId="0" fontId="84" fillId="37" borderId="0" applyNumberFormat="0" applyBorder="0" applyAlignment="0" applyProtection="0">
      <alignment vertical="center"/>
    </xf>
    <xf numFmtId="0" fontId="99" fillId="0" borderId="27" applyNumberFormat="0" applyFill="0" applyAlignment="0" applyProtection="0">
      <alignment vertical="center"/>
    </xf>
    <xf numFmtId="0" fontId="84" fillId="37" borderId="0" applyNumberFormat="0" applyBorder="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0" fontId="99" fillId="0" borderId="27" applyNumberFormat="0" applyFill="0" applyAlignment="0" applyProtection="0">
      <alignment vertical="center"/>
    </xf>
    <xf numFmtId="1" fontId="85" fillId="0" borderId="12" applyFill="0" applyProtection="0">
      <alignment horizontal="center" vertical="center"/>
    </xf>
    <xf numFmtId="0" fontId="117" fillId="0" borderId="0" applyNumberFormat="0" applyFill="0" applyBorder="0" applyAlignment="0" applyProtection="0">
      <alignment vertical="center"/>
    </xf>
    <xf numFmtId="192" fontId="0" fillId="0" borderId="0" applyFont="0" applyFill="0" applyBorder="0" applyAlignment="0" applyProtection="0">
      <alignment vertical="center"/>
    </xf>
    <xf numFmtId="0" fontId="117" fillId="0" borderId="0" applyNumberFormat="0" applyFill="0" applyBorder="0" applyAlignment="0" applyProtection="0">
      <alignment vertical="center"/>
    </xf>
    <xf numFmtId="192"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0" fillId="0" borderId="0">
      <alignment vertical="center"/>
    </xf>
    <xf numFmtId="0" fontId="101" fillId="0" borderId="0" applyNumberFormat="0" applyFill="0" applyBorder="0" applyAlignment="0" applyProtection="0">
      <alignment vertical="center"/>
    </xf>
    <xf numFmtId="0" fontId="0" fillId="0" borderId="0">
      <alignment vertical="center"/>
    </xf>
    <xf numFmtId="0" fontId="104" fillId="50" borderId="30" applyNumberFormat="0" applyAlignment="0" applyProtection="0">
      <alignment vertical="center"/>
    </xf>
    <xf numFmtId="0" fontId="101" fillId="0" borderId="0" applyNumberFormat="0" applyFill="0" applyBorder="0" applyAlignment="0" applyProtection="0">
      <alignment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90" fillId="45" borderId="0" applyNumberFormat="0" applyBorder="0" applyAlignment="0" applyProtection="0">
      <alignment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119" fillId="0" borderId="4" applyNumberFormat="0" applyFill="0" applyProtection="0">
      <alignment horizontal="center" vertical="center"/>
    </xf>
    <xf numFmtId="0" fontId="120"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79" fillId="0" borderId="12" applyNumberFormat="0" applyFill="0" applyProtection="0">
      <alignment horizontal="center" vertical="center"/>
    </xf>
    <xf numFmtId="0" fontId="79" fillId="0" borderId="12" applyNumberFormat="0" applyFill="0" applyProtection="0">
      <alignment horizontal="center" vertical="center"/>
    </xf>
    <xf numFmtId="0" fontId="79" fillId="0" borderId="12" applyNumberFormat="0" applyFill="0" applyProtection="0">
      <alignment horizontal="center" vertical="center"/>
    </xf>
    <xf numFmtId="0" fontId="79" fillId="0" borderId="12" applyNumberFormat="0" applyFill="0" applyProtection="0">
      <alignment horizontal="center" vertical="center"/>
    </xf>
    <xf numFmtId="0" fontId="79" fillId="0" borderId="12" applyNumberFormat="0" applyFill="0" applyProtection="0">
      <alignment horizontal="center" vertical="center"/>
    </xf>
    <xf numFmtId="0" fontId="79" fillId="0" borderId="12" applyNumberFormat="0" applyFill="0" applyProtection="0">
      <alignment horizontal="center" vertical="center"/>
    </xf>
    <xf numFmtId="0" fontId="79" fillId="0" borderId="12" applyNumberFormat="0" applyFill="0" applyProtection="0">
      <alignment horizontal="center" vertical="center"/>
    </xf>
    <xf numFmtId="0" fontId="90" fillId="45" borderId="0" applyNumberFormat="0" applyBorder="0" applyAlignment="0" applyProtection="0">
      <alignment vertical="center"/>
    </xf>
    <xf numFmtId="0" fontId="121" fillId="0" borderId="0" applyNumberFormat="0" applyFill="0" applyBorder="0" applyAlignment="0" applyProtection="0">
      <alignment vertical="center"/>
    </xf>
    <xf numFmtId="0" fontId="90" fillId="45" borderId="0" applyNumberFormat="0" applyBorder="0" applyAlignment="0" applyProtection="0">
      <alignment vertical="center"/>
    </xf>
    <xf numFmtId="0" fontId="121" fillId="0" borderId="0" applyNumberFormat="0" applyFill="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121" fillId="0" borderId="0" applyNumberFormat="0" applyFill="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121" fillId="0" borderId="0" applyNumberFormat="0" applyFill="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121" fillId="0" borderId="0" applyNumberFormat="0" applyFill="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90" fillId="45" borderId="0" applyNumberFormat="0" applyBorder="0" applyAlignment="0" applyProtection="0">
      <alignment vertical="center"/>
    </xf>
    <xf numFmtId="0" fontId="122" fillId="51" borderId="0" applyNumberFormat="0" applyBorder="0" applyAlignment="0" applyProtection="0">
      <alignment vertical="center"/>
    </xf>
    <xf numFmtId="0" fontId="90" fillId="45" borderId="0" applyNumberFormat="0" applyBorder="0" applyAlignment="0" applyProtection="0">
      <alignment vertical="center"/>
    </xf>
    <xf numFmtId="0" fontId="122" fillId="51" borderId="0" applyNumberFormat="0" applyBorder="0" applyAlignment="0" applyProtection="0">
      <alignment vertical="center"/>
    </xf>
    <xf numFmtId="0" fontId="122" fillId="51" borderId="0" applyNumberFormat="0" applyBorder="0" applyAlignment="0" applyProtection="0">
      <alignment vertical="center"/>
    </xf>
    <xf numFmtId="0" fontId="122"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122" fillId="45" borderId="0" applyNumberFormat="0" applyBorder="0" applyAlignment="0" applyProtection="0">
      <alignment vertical="center"/>
    </xf>
    <xf numFmtId="0" fontId="122" fillId="45" borderId="0" applyNumberFormat="0" applyBorder="0" applyAlignment="0" applyProtection="0">
      <alignment vertical="center"/>
    </xf>
    <xf numFmtId="0" fontId="122" fillId="45" borderId="0" applyNumberFormat="0" applyBorder="0" applyAlignment="0" applyProtection="0">
      <alignment vertical="center"/>
    </xf>
    <xf numFmtId="0" fontId="122" fillId="45" borderId="0" applyNumberFormat="0" applyBorder="0" applyAlignment="0" applyProtection="0">
      <alignment vertical="center"/>
    </xf>
    <xf numFmtId="0" fontId="122" fillId="45" borderId="0" applyNumberFormat="0" applyBorder="0" applyAlignment="0" applyProtection="0">
      <alignment vertical="center"/>
    </xf>
    <xf numFmtId="0" fontId="0" fillId="0" borderId="0">
      <alignment vertical="center"/>
    </xf>
    <xf numFmtId="0" fontId="122" fillId="45" borderId="0" applyNumberFormat="0" applyBorder="0" applyAlignment="0" applyProtection="0">
      <alignment vertical="center"/>
    </xf>
    <xf numFmtId="0" fontId="122" fillId="45" borderId="0" applyNumberFormat="0" applyBorder="0" applyAlignment="0" applyProtection="0">
      <alignment vertical="center"/>
    </xf>
    <xf numFmtId="0" fontId="97" fillId="52" borderId="0" applyNumberFormat="0" applyBorder="0" applyAlignment="0" applyProtection="0">
      <alignment vertical="center"/>
    </xf>
    <xf numFmtId="0" fontId="122" fillId="45" borderId="0" applyNumberFormat="0" applyBorder="0" applyAlignment="0" applyProtection="0">
      <alignment vertical="center"/>
    </xf>
    <xf numFmtId="0" fontId="87" fillId="45" borderId="0" applyNumberFormat="0" applyBorder="0" applyAlignment="0" applyProtection="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102" fillId="0" borderId="0">
      <alignment vertical="center"/>
    </xf>
    <xf numFmtId="0" fontId="90" fillId="51" borderId="0" applyNumberFormat="0" applyBorder="0" applyAlignment="0" applyProtection="0">
      <alignment vertical="center"/>
    </xf>
    <xf numFmtId="0" fontId="90" fillId="51"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82" fillId="0" borderId="22" applyNumberFormat="0" applyFill="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23" fillId="0" borderId="36" applyNumberFormat="0" applyFill="0" applyAlignment="0" applyProtection="0">
      <alignment vertical="center"/>
    </xf>
    <xf numFmtId="0" fontId="27" fillId="0" borderId="0">
      <alignment vertical="center"/>
    </xf>
    <xf numFmtId="0" fontId="84" fillId="37" borderId="0" applyNumberFormat="0" applyBorder="0" applyAlignment="0" applyProtection="0">
      <alignment vertical="center"/>
    </xf>
    <xf numFmtId="0" fontId="27" fillId="0" borderId="0">
      <alignment vertical="center"/>
    </xf>
    <xf numFmtId="0" fontId="84" fillId="37" borderId="0" applyNumberFormat="0" applyBorder="0" applyAlignment="0" applyProtection="0">
      <alignment vertical="center"/>
    </xf>
    <xf numFmtId="0" fontId="27" fillId="0" borderId="0">
      <alignment vertical="center"/>
    </xf>
    <xf numFmtId="0" fontId="84" fillId="37" borderId="0" applyNumberFormat="0" applyBorder="0" applyAlignment="0" applyProtection="0">
      <alignment vertical="center"/>
    </xf>
    <xf numFmtId="0" fontId="27" fillId="0" borderId="0">
      <alignment vertical="center"/>
    </xf>
    <xf numFmtId="0" fontId="27" fillId="0" borderId="0">
      <alignment vertical="center"/>
    </xf>
    <xf numFmtId="0" fontId="84" fillId="37" borderId="0" applyNumberFormat="0" applyBorder="0" applyAlignment="0" applyProtection="0">
      <alignment vertical="center"/>
    </xf>
    <xf numFmtId="0" fontId="27" fillId="0" borderId="0">
      <alignment vertical="center"/>
    </xf>
    <xf numFmtId="0" fontId="0" fillId="0" borderId="0">
      <alignment vertical="center"/>
    </xf>
    <xf numFmtId="0" fontId="0" fillId="0" borderId="0">
      <alignment vertical="center"/>
    </xf>
    <xf numFmtId="0" fontId="124" fillId="42" borderId="37" applyNumberFormat="0" applyAlignment="0" applyProtection="0">
      <alignment vertical="center"/>
    </xf>
    <xf numFmtId="0" fontId="0" fillId="0" borderId="0">
      <alignment vertical="center"/>
    </xf>
    <xf numFmtId="0" fontId="27" fillId="0" borderId="0">
      <alignment vertical="center"/>
    </xf>
    <xf numFmtId="0" fontId="0" fillId="0" borderId="0">
      <alignment vertical="center"/>
    </xf>
    <xf numFmtId="0" fontId="0" fillId="40" borderId="28" applyNumberFormat="0" applyFont="0" applyAlignment="0" applyProtection="0">
      <alignment vertical="center"/>
    </xf>
    <xf numFmtId="0" fontId="27" fillId="0" borderId="0">
      <alignment vertical="center"/>
    </xf>
    <xf numFmtId="0" fontId="0" fillId="40" borderId="28" applyNumberFormat="0" applyFon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40" borderId="28" applyNumberFormat="0" applyFont="0" applyAlignment="0" applyProtection="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alignment vertical="center"/>
    </xf>
    <xf numFmtId="0" fontId="27" fillId="0" borderId="0">
      <alignment vertical="center"/>
    </xf>
    <xf numFmtId="0" fontId="0" fillId="0" borderId="0">
      <alignment vertical="center"/>
    </xf>
    <xf numFmtId="0" fontId="0" fillId="40" borderId="28" applyNumberFormat="0" applyFon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80" fillId="63" borderId="0" applyNumberFormat="0" applyBorder="0" applyAlignment="0" applyProtection="0">
      <alignment vertical="center"/>
    </xf>
    <xf numFmtId="0" fontId="27" fillId="0" borderId="0">
      <alignment vertical="center"/>
    </xf>
    <xf numFmtId="0" fontId="80" fillId="63"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105"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80" fillId="53"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6" fillId="0" borderId="0">
      <alignment vertical="center"/>
    </xf>
    <xf numFmtId="0" fontId="6" fillId="0" borderId="0">
      <alignment vertical="center"/>
    </xf>
    <xf numFmtId="0" fontId="27" fillId="0" borderId="0">
      <alignment vertical="center"/>
    </xf>
    <xf numFmtId="0" fontId="27"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6"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8" fillId="39" borderId="26"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24" fillId="42" borderId="37" applyNumberFormat="0" applyAlignment="0" applyProtection="0">
      <alignment vertical="center"/>
    </xf>
    <xf numFmtId="0" fontId="27" fillId="0" borderId="0">
      <alignment vertical="center"/>
    </xf>
    <xf numFmtId="0" fontId="27" fillId="0" borderId="0">
      <alignment vertical="center"/>
    </xf>
    <xf numFmtId="0" fontId="124" fillId="42" borderId="37" applyNumberFormat="0" applyAlignment="0" applyProtection="0">
      <alignment vertical="center"/>
    </xf>
    <xf numFmtId="0" fontId="98" fillId="39" borderId="26"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104" fillId="50" borderId="30" applyNumberFormat="0" applyAlignment="0" applyProtection="0">
      <alignment vertical="center"/>
    </xf>
    <xf numFmtId="0" fontId="27" fillId="0" borderId="0">
      <alignment vertical="center"/>
    </xf>
    <xf numFmtId="0" fontId="104" fillId="50" borderId="30" applyNumberFormat="0" applyAlignment="0" applyProtection="0">
      <alignment vertical="center"/>
    </xf>
    <xf numFmtId="0" fontId="27" fillId="0" borderId="0">
      <alignment vertical="center"/>
    </xf>
    <xf numFmtId="0" fontId="104" fillId="50" borderId="30" applyNumberFormat="0" applyAlignment="0" applyProtection="0">
      <alignment vertical="center"/>
    </xf>
    <xf numFmtId="0" fontId="27" fillId="0" borderId="0">
      <alignment vertical="center"/>
    </xf>
    <xf numFmtId="0" fontId="104" fillId="50" borderId="30" applyNumberFormat="0" applyAlignment="0" applyProtection="0">
      <alignment vertical="center"/>
    </xf>
    <xf numFmtId="0" fontId="27" fillId="0" borderId="0">
      <alignment vertical="center"/>
    </xf>
    <xf numFmtId="0" fontId="104" fillId="50" borderId="30" applyNumberFormat="0" applyAlignment="0" applyProtection="0">
      <alignment vertical="center"/>
    </xf>
    <xf numFmtId="0" fontId="27" fillId="0" borderId="0">
      <alignment vertical="center"/>
    </xf>
    <xf numFmtId="0" fontId="27" fillId="0" borderId="0">
      <alignment vertical="center"/>
    </xf>
    <xf numFmtId="0" fontId="92" fillId="37" borderId="0" applyNumberFormat="0" applyBorder="0" applyAlignment="0" applyProtection="0">
      <alignment vertical="center"/>
    </xf>
    <xf numFmtId="0" fontId="104" fillId="50" borderId="3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98" fillId="39" borderId="26" applyNumberFormat="0" applyAlignment="0" applyProtection="0">
      <alignment vertical="center"/>
    </xf>
    <xf numFmtId="0" fontId="27" fillId="0" borderId="0">
      <alignment vertical="center"/>
    </xf>
    <xf numFmtId="0" fontId="98" fillId="39" borderId="26" applyNumberFormat="0" applyAlignment="0" applyProtection="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85" fillId="0" borderId="0">
      <alignment vertical="center"/>
    </xf>
    <xf numFmtId="0" fontId="27" fillId="0" borderId="0">
      <alignment vertical="center"/>
    </xf>
    <xf numFmtId="0" fontId="27" fillId="0" borderId="0">
      <alignment vertical="center"/>
    </xf>
    <xf numFmtId="0" fontId="27" fillId="0" borderId="0">
      <alignment vertical="center"/>
    </xf>
    <xf numFmtId="0" fontId="98" fillId="39" borderId="26" applyNumberFormat="0" applyAlignment="0" applyProtection="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123" fillId="0" borderId="36" applyNumberFormat="0" applyFill="0" applyAlignment="0" applyProtection="0">
      <alignment vertical="center"/>
    </xf>
    <xf numFmtId="0" fontId="0" fillId="0" borderId="0">
      <alignment vertical="center"/>
    </xf>
    <xf numFmtId="0" fontId="0" fillId="0" borderId="0">
      <alignment vertical="center"/>
    </xf>
    <xf numFmtId="0" fontId="123" fillId="0" borderId="3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3" fillId="0" borderId="36" applyNumberFormat="0" applyFill="0" applyAlignment="0" applyProtection="0">
      <alignment vertical="center"/>
    </xf>
    <xf numFmtId="0" fontId="0" fillId="0" borderId="0">
      <alignment vertical="center"/>
    </xf>
    <xf numFmtId="0" fontId="0" fillId="0" borderId="0">
      <alignment vertical="center"/>
    </xf>
    <xf numFmtId="0" fontId="123" fillId="0" borderId="36" applyNumberFormat="0" applyFill="0" applyAlignment="0" applyProtection="0">
      <alignment vertical="center"/>
    </xf>
    <xf numFmtId="0" fontId="0" fillId="0" borderId="0">
      <alignment vertical="center"/>
    </xf>
    <xf numFmtId="0" fontId="0" fillId="0" borderId="0">
      <alignment vertical="center"/>
    </xf>
    <xf numFmtId="0" fontId="123" fillId="0" borderId="36" applyNumberFormat="0" applyFill="0" applyAlignment="0" applyProtection="0">
      <alignment vertical="center"/>
    </xf>
    <xf numFmtId="0" fontId="0" fillId="0" borderId="0">
      <alignment vertical="center"/>
    </xf>
    <xf numFmtId="0" fontId="0" fillId="0" borderId="0">
      <alignment vertical="center"/>
    </xf>
    <xf numFmtId="0" fontId="123" fillId="0" borderId="3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pplyAlignment="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0" fillId="0" borderId="0">
      <alignment vertical="center"/>
    </xf>
    <xf numFmtId="0" fontId="96" fillId="0" borderId="1">
      <alignment horizontal="left" vertical="center"/>
    </xf>
    <xf numFmtId="0" fontId="96" fillId="0" borderId="1">
      <alignment horizontal="left" vertical="center"/>
    </xf>
    <xf numFmtId="0" fontId="0" fillId="40" borderId="28" applyNumberFormat="0" applyFont="0" applyAlignment="0" applyProtection="0">
      <alignment vertical="center"/>
    </xf>
    <xf numFmtId="0" fontId="96" fillId="0" borderId="1">
      <alignment horizontal="left" vertical="center"/>
    </xf>
    <xf numFmtId="0" fontId="96" fillId="0" borderId="1">
      <alignment horizontal="left" vertical="center"/>
    </xf>
    <xf numFmtId="0" fontId="0" fillId="40" borderId="28" applyNumberFormat="0" applyFont="0" applyAlignment="0" applyProtection="0">
      <alignment vertical="center"/>
    </xf>
    <xf numFmtId="0" fontId="96" fillId="0" borderId="1">
      <alignment horizontal="left" vertical="center"/>
    </xf>
    <xf numFmtId="0" fontId="96" fillId="0" borderId="1">
      <alignment horizontal="left" vertical="center"/>
    </xf>
    <xf numFmtId="0" fontId="96"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25" fillId="39" borderId="30" applyNumberFormat="0" applyAlignment="0" applyProtection="0">
      <alignment vertical="center"/>
    </xf>
    <xf numFmtId="0" fontId="27" fillId="0" borderId="0">
      <alignment vertical="center"/>
    </xf>
    <xf numFmtId="1" fontId="85" fillId="0" borderId="12" applyFill="0" applyProtection="0">
      <alignment horizontal="center" vertical="center"/>
    </xf>
    <xf numFmtId="0" fontId="27" fillId="0" borderId="0">
      <alignment vertical="center"/>
    </xf>
    <xf numFmtId="0" fontId="125" fillId="39" borderId="30" applyNumberFormat="0" applyAlignment="0" applyProtection="0">
      <alignment vertical="center"/>
    </xf>
    <xf numFmtId="0" fontId="27" fillId="0" borderId="0">
      <alignment vertical="center"/>
    </xf>
    <xf numFmtId="0" fontId="27" fillId="0" borderId="0">
      <alignment vertical="center"/>
    </xf>
    <xf numFmtId="0" fontId="125" fillId="39" borderId="30" applyNumberFormat="0" applyAlignment="0" applyProtection="0">
      <alignment vertical="center"/>
    </xf>
    <xf numFmtId="0" fontId="6" fillId="0" borderId="0">
      <alignment vertical="center"/>
    </xf>
    <xf numFmtId="0" fontId="6" fillId="0" borderId="0">
      <alignment vertical="center"/>
    </xf>
    <xf numFmtId="0" fontId="125" fillId="39" borderId="30" applyNumberFormat="0" applyAlignment="0" applyProtection="0">
      <alignment vertical="center"/>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center"/>
    </xf>
    <xf numFmtId="0" fontId="84" fillId="37" borderId="0" applyNumberFormat="0" applyBorder="0" applyAlignment="0" applyProtection="0">
      <alignment vertical="center"/>
    </xf>
    <xf numFmtId="0" fontId="84" fillId="37" borderId="0" applyNumberFormat="0" applyBorder="0" applyAlignment="0" applyProtection="0">
      <alignment vertical="center"/>
    </xf>
    <xf numFmtId="0" fontId="84" fillId="37" borderId="0" applyNumberFormat="0" applyBorder="0" applyAlignment="0" applyProtection="0">
      <alignment vertical="center"/>
    </xf>
    <xf numFmtId="0" fontId="84" fillId="37" borderId="0" applyNumberFormat="0" applyBorder="0" applyAlignment="0" applyProtection="0">
      <alignment vertical="center"/>
    </xf>
    <xf numFmtId="0" fontId="84" fillId="37" borderId="0" applyNumberFormat="0" applyBorder="0" applyAlignment="0" applyProtection="0">
      <alignment vertical="center"/>
    </xf>
    <xf numFmtId="0" fontId="84" fillId="37" borderId="0" applyNumberFormat="0" applyBorder="0" applyAlignment="0" applyProtection="0">
      <alignment vertical="center"/>
    </xf>
    <xf numFmtId="0" fontId="84" fillId="37" borderId="0" applyNumberFormat="0" applyBorder="0" applyAlignment="0" applyProtection="0">
      <alignment vertical="center"/>
    </xf>
    <xf numFmtId="0" fontId="84" fillId="37"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121" fillId="0" borderId="0" applyNumberFormat="0" applyFill="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121" fillId="0" borderId="0" applyNumberFormat="0" applyFill="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85" fillId="0" borderId="4" applyNumberFormat="0" applyFill="0" applyProtection="0">
      <alignment horizontal="lef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33" applyNumberFormat="0" applyFill="0" applyAlignment="0" applyProtection="0">
      <alignment vertical="center"/>
    </xf>
    <xf numFmtId="0" fontId="130" fillId="0" borderId="0" applyNumberFormat="0" applyFill="0" applyBorder="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33"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130" fillId="0" borderId="0" applyNumberFormat="0" applyFill="0" applyBorder="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130" fillId="0" borderId="0" applyNumberFormat="0" applyFill="0" applyBorder="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4" fontId="0" fillId="0" borderId="0" applyFont="0" applyFill="0" applyBorder="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82" fillId="0" borderId="22" applyNumberFormat="0" applyFill="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5" fillId="39" borderId="30"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4" fillId="42" borderId="37" applyNumberFormat="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79" fillId="0" borderId="12" applyNumberFormat="0" applyFill="0" applyProtection="0">
      <alignment horizontal="left" vertical="center"/>
    </xf>
    <xf numFmtId="0" fontId="79" fillId="0" borderId="12" applyNumberFormat="0" applyFill="0" applyProtection="0">
      <alignment horizontal="left" vertical="center"/>
    </xf>
    <xf numFmtId="0" fontId="79" fillId="0" borderId="12" applyNumberFormat="0" applyFill="0" applyProtection="0">
      <alignment horizontal="left" vertical="center"/>
    </xf>
    <xf numFmtId="0" fontId="79" fillId="0" borderId="12" applyNumberFormat="0" applyFill="0" applyProtection="0">
      <alignment horizontal="left" vertical="center"/>
    </xf>
    <xf numFmtId="0" fontId="79" fillId="0" borderId="12" applyNumberFormat="0" applyFill="0" applyProtection="0">
      <alignment horizontal="left" vertical="center"/>
    </xf>
    <xf numFmtId="0" fontId="79" fillId="0" borderId="12" applyNumberFormat="0" applyFill="0" applyProtection="0">
      <alignment horizontal="left" vertical="center"/>
    </xf>
    <xf numFmtId="0" fontId="79" fillId="0" borderId="12" applyNumberFormat="0" applyFill="0" applyProtection="0">
      <alignment horizontal="left" vertical="center"/>
    </xf>
    <xf numFmtId="0" fontId="79" fillId="0" borderId="12" applyNumberFormat="0" applyFill="0" applyProtection="0">
      <alignment horizontal="lef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23" fillId="0" borderId="36" applyNumberFormat="0" applyFill="0" applyAlignment="0" applyProtection="0">
      <alignment vertical="center"/>
    </xf>
    <xf numFmtId="0" fontId="102" fillId="0" borderId="0">
      <alignment vertical="center"/>
    </xf>
    <xf numFmtId="193" fontId="0" fillId="0" borderId="0" applyFont="0" applyFill="0" applyBorder="0" applyAlignment="0" applyProtection="0">
      <alignment vertical="center"/>
    </xf>
    <xf numFmtId="0" fontId="104" fillId="50" borderId="30" applyNumberFormat="0" applyAlignment="0" applyProtection="0">
      <alignment vertical="center"/>
    </xf>
    <xf numFmtId="0" fontId="27"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92" fontId="0" fillId="0" borderId="0" applyFont="0" applyFill="0" applyBorder="0" applyAlignment="0" applyProtection="0">
      <alignment vertical="center"/>
    </xf>
    <xf numFmtId="43" fontId="0" fillId="0" borderId="0" applyFont="0" applyFill="0" applyBorder="0" applyAlignment="0" applyProtection="0">
      <alignment vertical="center"/>
    </xf>
    <xf numFmtId="192"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07" fillId="64" borderId="0" applyNumberFormat="0" applyBorder="0" applyAlignment="0" applyProtection="0">
      <alignment vertical="center"/>
    </xf>
    <xf numFmtId="0" fontId="107" fillId="64" borderId="0" applyNumberFormat="0" applyBorder="0" applyAlignment="0" applyProtection="0">
      <alignment vertical="center"/>
    </xf>
    <xf numFmtId="0" fontId="107" fillId="59" borderId="0" applyNumberFormat="0" applyBorder="0" applyAlignment="0" applyProtection="0">
      <alignment vertical="center"/>
    </xf>
    <xf numFmtId="0" fontId="107" fillId="65" borderId="0" applyNumberFormat="0" applyBorder="0" applyAlignment="0" applyProtection="0">
      <alignment vertical="center"/>
    </xf>
    <xf numFmtId="0" fontId="107" fillId="65" borderId="0" applyNumberFormat="0" applyBorder="0" applyAlignment="0" applyProtection="0">
      <alignment vertical="center"/>
    </xf>
    <xf numFmtId="0" fontId="80" fillId="53" borderId="0" applyNumberFormat="0" applyBorder="0" applyAlignment="0" applyProtection="0">
      <alignment vertical="center"/>
    </xf>
    <xf numFmtId="0" fontId="80" fillId="53" borderId="0" applyNumberFormat="0" applyBorder="0" applyAlignment="0" applyProtection="0">
      <alignment vertical="center"/>
    </xf>
    <xf numFmtId="0" fontId="80" fillId="53" borderId="0" applyNumberFormat="0" applyBorder="0" applyAlignment="0" applyProtection="0">
      <alignment vertical="center"/>
    </xf>
    <xf numFmtId="0" fontId="80" fillId="66" borderId="0" applyNumberFormat="0" applyBorder="0" applyAlignment="0" applyProtection="0">
      <alignment vertical="center"/>
    </xf>
    <xf numFmtId="0" fontId="80" fillId="66" borderId="0" applyNumberFormat="0" applyBorder="0" applyAlignment="0" applyProtection="0">
      <alignment vertical="center"/>
    </xf>
    <xf numFmtId="0" fontId="80" fillId="48" borderId="0" applyNumberFormat="0" applyBorder="0" applyAlignment="0" applyProtection="0">
      <alignment vertical="center"/>
    </xf>
    <xf numFmtId="0" fontId="80" fillId="48" borderId="0" applyNumberFormat="0" applyBorder="0" applyAlignment="0" applyProtection="0">
      <alignment vertical="center"/>
    </xf>
    <xf numFmtId="0" fontId="80" fillId="35"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67" borderId="0" applyNumberFormat="0" applyBorder="0" applyAlignment="0" applyProtection="0">
      <alignment vertical="center"/>
    </xf>
    <xf numFmtId="0" fontId="80" fillId="67" borderId="0" applyNumberFormat="0" applyBorder="0" applyAlignment="0" applyProtection="0">
      <alignment vertical="center"/>
    </xf>
    <xf numFmtId="0" fontId="80" fillId="67" borderId="0" applyNumberFormat="0" applyBorder="0" applyAlignment="0" applyProtection="0">
      <alignment vertical="center"/>
    </xf>
    <xf numFmtId="0" fontId="80" fillId="67" borderId="0" applyNumberFormat="0" applyBorder="0" applyAlignment="0" applyProtection="0">
      <alignment vertical="center"/>
    </xf>
    <xf numFmtId="0" fontId="80" fillId="54" borderId="0" applyNumberFormat="0" applyBorder="0" applyAlignment="0" applyProtection="0">
      <alignment vertical="center"/>
    </xf>
    <xf numFmtId="0" fontId="80" fillId="54" borderId="0" applyNumberFormat="0" applyBorder="0" applyAlignment="0" applyProtection="0">
      <alignment vertical="center"/>
    </xf>
    <xf numFmtId="0" fontId="80" fillId="38" borderId="0" applyNumberFormat="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36" borderId="0" applyNumberFormat="0" applyBorder="0" applyAlignment="0" applyProtection="0">
      <alignment vertical="center"/>
    </xf>
    <xf numFmtId="0" fontId="80" fillId="68" borderId="0" applyNumberFormat="0" applyBorder="0" applyAlignment="0" applyProtection="0">
      <alignment vertical="center"/>
    </xf>
    <xf numFmtId="0" fontId="80" fillId="68" borderId="0" applyNumberFormat="0" applyBorder="0" applyAlignment="0" applyProtection="0">
      <alignment vertical="center"/>
    </xf>
    <xf numFmtId="176" fontId="85" fillId="0" borderId="12" applyFill="0" applyProtection="0">
      <alignment horizontal="right" vertical="center"/>
    </xf>
    <xf numFmtId="176" fontId="85" fillId="0" borderId="12" applyFill="0" applyProtection="0">
      <alignment horizontal="right" vertical="center"/>
    </xf>
    <xf numFmtId="176" fontId="85" fillId="0" borderId="12" applyFill="0" applyProtection="0">
      <alignment horizontal="right" vertical="center"/>
    </xf>
    <xf numFmtId="176" fontId="85" fillId="0" borderId="12" applyFill="0" applyProtection="0">
      <alignment horizontal="right" vertical="center"/>
    </xf>
    <xf numFmtId="176" fontId="85" fillId="0" borderId="12" applyFill="0" applyProtection="0">
      <alignment horizontal="right" vertical="center"/>
    </xf>
    <xf numFmtId="176" fontId="85" fillId="0" borderId="12" applyFill="0" applyProtection="0">
      <alignment horizontal="right" vertical="center"/>
    </xf>
    <xf numFmtId="176" fontId="85" fillId="0" borderId="12" applyFill="0" applyProtection="0">
      <alignment horizontal="right" vertical="center"/>
    </xf>
    <xf numFmtId="0" fontId="85" fillId="0" borderId="4" applyNumberFormat="0" applyFill="0" applyProtection="0">
      <alignment horizontal="left" vertical="center"/>
    </xf>
    <xf numFmtId="0" fontId="85" fillId="0" borderId="4" applyNumberFormat="0" applyFill="0" applyProtection="0">
      <alignment horizontal="left" vertical="center"/>
    </xf>
    <xf numFmtId="0" fontId="85" fillId="0" borderId="4" applyNumberFormat="0" applyFill="0" applyProtection="0">
      <alignment horizontal="left" vertical="center"/>
    </xf>
    <xf numFmtId="0" fontId="85" fillId="0" borderId="4" applyNumberFormat="0" applyFill="0" applyProtection="0">
      <alignment horizontal="left" vertical="center"/>
    </xf>
    <xf numFmtId="0" fontId="85" fillId="0" borderId="4" applyNumberFormat="0" applyFill="0" applyProtection="0">
      <alignment horizontal="left" vertical="center"/>
    </xf>
    <xf numFmtId="0" fontId="85" fillId="0" borderId="4" applyNumberFormat="0" applyFill="0" applyProtection="0">
      <alignment horizontal="lef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7" fillId="52" borderId="0" applyNumberFormat="0" applyBorder="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98" fillId="39" borderId="26"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0" fontId="104" fillId="50" borderId="30" applyNumberFormat="0" applyAlignment="0" applyProtection="0">
      <alignment vertical="center"/>
    </xf>
    <xf numFmtId="1" fontId="85" fillId="0" borderId="12" applyFill="0" applyProtection="0">
      <alignment horizontal="center" vertical="center"/>
    </xf>
    <xf numFmtId="1" fontId="85" fillId="0" borderId="12" applyFill="0" applyProtection="0">
      <alignment horizontal="center" vertical="center"/>
    </xf>
    <xf numFmtId="1" fontId="85" fillId="0" borderId="12" applyFill="0" applyProtection="0">
      <alignment horizontal="center" vertical="center"/>
    </xf>
    <xf numFmtId="1" fontId="85" fillId="0" borderId="12" applyFill="0" applyProtection="0">
      <alignment horizontal="center" vertical="center"/>
    </xf>
    <xf numFmtId="1" fontId="85" fillId="0" borderId="12" applyFill="0" applyProtection="0">
      <alignment horizontal="center" vertical="center"/>
    </xf>
    <xf numFmtId="0" fontId="131" fillId="0" borderId="0">
      <alignment vertical="center"/>
    </xf>
    <xf numFmtId="0" fontId="93"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0" fillId="40" borderId="28" applyNumberFormat="0" applyFont="0" applyAlignment="0" applyProtection="0">
      <alignment vertical="center"/>
    </xf>
    <xf numFmtId="0" fontId="132" fillId="0" borderId="0">
      <alignment vertical="top"/>
      <protection locked="0"/>
    </xf>
  </cellStyleXfs>
  <cellXfs count="520">
    <xf numFmtId="0" fontId="0" fillId="0" borderId="0" xfId="0" applyAlignment="1"/>
    <xf numFmtId="0" fontId="1" fillId="0" borderId="0" xfId="0" applyFont="1" applyFill="1" applyBorder="1" applyAlignment="1">
      <alignment vertical="center"/>
    </xf>
    <xf numFmtId="0" fontId="2" fillId="0" borderId="0" xfId="1011" applyFont="1" applyFill="1" applyBorder="1" applyAlignment="1">
      <alignment horizontal="center" vertical="center"/>
    </xf>
    <xf numFmtId="0" fontId="3" fillId="0" borderId="1" xfId="101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011" applyFont="1" applyFill="1" applyBorder="1" applyAlignment="1">
      <alignment horizontal="center" vertical="center"/>
    </xf>
    <xf numFmtId="0" fontId="1" fillId="0" borderId="1" xfId="0" applyFont="1" applyFill="1" applyBorder="1" applyAlignment="1">
      <alignment vertical="center" wrapText="1"/>
    </xf>
    <xf numFmtId="0" fontId="6" fillId="0" borderId="0" xfId="225" applyFont="1" applyFill="1" applyBorder="1" applyAlignment="1">
      <alignment vertical="center"/>
    </xf>
    <xf numFmtId="0" fontId="7" fillId="2" borderId="0" xfId="225" applyFont="1" applyFill="1" applyBorder="1" applyAlignment="1">
      <alignment vertical="center"/>
    </xf>
    <xf numFmtId="0" fontId="6" fillId="0" borderId="0" xfId="225" applyFont="1" applyFill="1" applyAlignment="1">
      <alignment vertical="center"/>
    </xf>
    <xf numFmtId="0" fontId="6" fillId="0" borderId="0" xfId="225" applyFont="1" applyFill="1" applyBorder="1" applyAlignment="1">
      <alignment horizontal="center" vertical="center"/>
    </xf>
    <xf numFmtId="0" fontId="6" fillId="0" borderId="0" xfId="225" applyFont="1" applyFill="1" applyBorder="1" applyAlignment="1">
      <alignment horizontal="left" vertical="center"/>
    </xf>
    <xf numFmtId="49" fontId="6" fillId="0" borderId="0" xfId="225" applyNumberFormat="1" applyFont="1" applyFill="1" applyBorder="1" applyAlignment="1">
      <alignment horizontal="center" vertical="center"/>
    </xf>
    <xf numFmtId="0" fontId="6" fillId="0" borderId="0" xfId="225" applyFont="1" applyFill="1" applyBorder="1" applyAlignment="1">
      <alignment horizontal="center" vertical="center" wrapText="1"/>
    </xf>
    <xf numFmtId="0" fontId="8" fillId="0" borderId="0" xfId="225" applyNumberFormat="1" applyFont="1" applyFill="1" applyBorder="1" applyAlignment="1" applyProtection="1">
      <alignment horizontal="center" vertical="center"/>
    </xf>
    <xf numFmtId="0" fontId="8" fillId="0" borderId="0" xfId="225" applyNumberFormat="1" applyFont="1" applyFill="1" applyBorder="1" applyAlignment="1" applyProtection="1">
      <alignment horizontal="left" vertical="center"/>
    </xf>
    <xf numFmtId="49" fontId="8" fillId="0" borderId="0" xfId="225" applyNumberFormat="1" applyFont="1" applyFill="1" applyBorder="1" applyAlignment="1" applyProtection="1">
      <alignment horizontal="center" vertical="center"/>
    </xf>
    <xf numFmtId="0" fontId="0" fillId="0" borderId="0" xfId="225" applyNumberFormat="1" applyFont="1" applyFill="1" applyBorder="1" applyAlignment="1" applyProtection="1">
      <alignment horizontal="left" vertical="center"/>
    </xf>
    <xf numFmtId="0" fontId="9" fillId="2" borderId="1" xfId="897" applyFont="1" applyFill="1" applyBorder="1" applyAlignment="1">
      <alignment horizontal="center" vertical="center" wrapText="1"/>
    </xf>
    <xf numFmtId="0" fontId="9" fillId="2" borderId="1" xfId="897" applyFont="1" applyFill="1" applyBorder="1" applyAlignment="1">
      <alignment horizontal="left" vertical="center" wrapText="1"/>
    </xf>
    <xf numFmtId="49" fontId="9" fillId="2" borderId="1" xfId="897" applyNumberFormat="1" applyFont="1" applyFill="1" applyBorder="1" applyAlignment="1">
      <alignment horizontal="center" vertical="center" wrapText="1"/>
    </xf>
    <xf numFmtId="0" fontId="10" fillId="0" borderId="1" xfId="897" applyFont="1" applyFill="1" applyBorder="1" applyAlignment="1">
      <alignment horizontal="center" vertical="center" wrapText="1"/>
    </xf>
    <xf numFmtId="0" fontId="10" fillId="0" borderId="2" xfId="897" applyFont="1" applyFill="1" applyBorder="1" applyAlignment="1">
      <alignment horizontal="center" vertical="center" wrapText="1"/>
    </xf>
    <xf numFmtId="0" fontId="10" fillId="0" borderId="2" xfId="897" applyFont="1" applyFill="1" applyBorder="1" applyAlignment="1">
      <alignment horizontal="left" vertical="center" wrapText="1"/>
    </xf>
    <xf numFmtId="49" fontId="10" fillId="0" borderId="2" xfId="897" applyNumberFormat="1" applyFont="1" applyFill="1" applyBorder="1" applyAlignment="1">
      <alignment horizontal="center" vertical="center" wrapText="1"/>
    </xf>
    <xf numFmtId="0" fontId="11" fillId="0" borderId="1" xfId="897" applyFont="1" applyFill="1" applyBorder="1" applyAlignment="1">
      <alignment horizontal="center" vertical="center" wrapText="1"/>
    </xf>
    <xf numFmtId="0" fontId="12" fillId="0" borderId="1" xfId="0" applyFont="1" applyBorder="1" applyAlignment="1">
      <alignment horizontal="left" vertical="center" wrapText="1"/>
    </xf>
    <xf numFmtId="49" fontId="11" fillId="0" borderId="1" xfId="889" applyNumberFormat="1" applyFont="1" applyFill="1" applyBorder="1" applyAlignment="1">
      <alignment horizontal="center" vertical="center" wrapText="1"/>
    </xf>
    <xf numFmtId="19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top" wrapText="1"/>
    </xf>
    <xf numFmtId="49" fontId="11" fillId="0" borderId="1" xfId="889" applyNumberFormat="1" applyFont="1" applyFill="1" applyBorder="1" applyAlignment="1">
      <alignment horizontal="left" vertical="center" wrapText="1"/>
    </xf>
    <xf numFmtId="0" fontId="11" fillId="0" borderId="1" xfId="0" applyFont="1" applyBorder="1" applyAlignment="1">
      <alignment horizontal="center" vertical="center" wrapText="1"/>
    </xf>
    <xf numFmtId="49" fontId="11" fillId="0" borderId="1" xfId="897"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195" fontId="11" fillId="0" borderId="1" xfId="0" applyNumberFormat="1" applyFont="1" applyBorder="1" applyAlignment="1">
      <alignment horizontal="center" vertical="center" wrapText="1"/>
    </xf>
    <xf numFmtId="0" fontId="11" fillId="0" borderId="2" xfId="897" applyFont="1" applyFill="1" applyBorder="1" applyAlignment="1">
      <alignment horizontal="center" vertical="center" wrapText="1"/>
    </xf>
    <xf numFmtId="0" fontId="11" fillId="0" borderId="1" xfId="897" applyFont="1" applyFill="1" applyBorder="1" applyAlignment="1">
      <alignment horizontal="left" vertical="center" wrapText="1"/>
    </xf>
    <xf numFmtId="0" fontId="11" fillId="0" borderId="3" xfId="897" applyFont="1" applyFill="1" applyBorder="1" applyAlignment="1">
      <alignment horizontal="center" vertical="center" wrapText="1"/>
    </xf>
    <xf numFmtId="0" fontId="12" fillId="0" borderId="1" xfId="897" applyFont="1" applyFill="1" applyBorder="1" applyAlignment="1">
      <alignment horizontal="center" vertical="center" wrapText="1"/>
    </xf>
    <xf numFmtId="0" fontId="11" fillId="0" borderId="4" xfId="897" applyFont="1" applyFill="1" applyBorder="1" applyAlignment="1">
      <alignment horizontal="center" vertical="center" wrapText="1"/>
    </xf>
    <xf numFmtId="0" fontId="11" fillId="0" borderId="5" xfId="897" applyFont="1" applyFill="1" applyBorder="1" applyAlignment="1">
      <alignment horizontal="center" vertical="center" wrapText="1"/>
    </xf>
    <xf numFmtId="0" fontId="11" fillId="0" borderId="6" xfId="897" applyFont="1" applyFill="1" applyBorder="1" applyAlignment="1">
      <alignment horizontal="left" vertical="center" wrapText="1"/>
    </xf>
    <xf numFmtId="0" fontId="11" fillId="0" borderId="0" xfId="897" applyFont="1" applyFill="1" applyAlignment="1">
      <alignment horizontal="center" vertical="center" wrapText="1"/>
    </xf>
    <xf numFmtId="0" fontId="13" fillId="0" borderId="0" xfId="225" applyFont="1" applyFill="1" applyBorder="1" applyAlignment="1">
      <alignment horizontal="left" vertical="center"/>
    </xf>
    <xf numFmtId="0" fontId="11" fillId="0" borderId="1" xfId="897" applyNumberFormat="1" applyFont="1" applyFill="1" applyBorder="1" applyAlignment="1">
      <alignment horizontal="center" vertical="center" wrapText="1"/>
    </xf>
    <xf numFmtId="0" fontId="13" fillId="0" borderId="0" xfId="225" applyFont="1" applyFill="1" applyBorder="1" applyAlignment="1">
      <alignment vertical="center"/>
    </xf>
    <xf numFmtId="0" fontId="13" fillId="0" borderId="0" xfId="225" applyFont="1" applyFill="1" applyBorder="1" applyAlignment="1">
      <alignment horizontal="center" vertical="center"/>
    </xf>
    <xf numFmtId="49" fontId="13" fillId="0" borderId="0" xfId="225" applyNumberFormat="1" applyFont="1" applyFill="1" applyBorder="1" applyAlignment="1">
      <alignment horizontal="center" vertical="center"/>
    </xf>
    <xf numFmtId="0" fontId="8" fillId="0" borderId="0" xfId="225" applyNumberFormat="1" applyFont="1" applyFill="1" applyBorder="1" applyAlignment="1" applyProtection="1">
      <alignment horizontal="center" vertical="center" wrapText="1"/>
    </xf>
    <xf numFmtId="0" fontId="12" fillId="0" borderId="1" xfId="0" applyFont="1" applyBorder="1" applyAlignment="1">
      <alignment horizontal="left" vertical="top" wrapText="1"/>
    </xf>
    <xf numFmtId="0" fontId="12" fillId="0" borderId="1" xfId="0" applyFont="1" applyBorder="1" applyAlignment="1">
      <alignment horizontal="justify" vertical="center" wrapText="1"/>
    </xf>
    <xf numFmtId="0" fontId="12" fillId="0" borderId="1" xfId="0" applyFont="1" applyBorder="1" applyAlignment="1">
      <alignment horizontal="justify" vertical="top" wrapText="1"/>
    </xf>
    <xf numFmtId="0" fontId="13" fillId="0" borderId="1" xfId="225" applyFont="1" applyFill="1" applyBorder="1" applyAlignment="1">
      <alignment horizontal="center" vertical="center" wrapText="1"/>
    </xf>
    <xf numFmtId="0" fontId="13" fillId="0" borderId="0" xfId="225" applyFont="1" applyFill="1" applyBorder="1" applyAlignment="1">
      <alignment horizontal="center" vertical="center" wrapText="1"/>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196" fontId="20" fillId="0" borderId="1" xfId="0" applyNumberFormat="1" applyFont="1" applyFill="1" applyBorder="1" applyAlignment="1">
      <alignment horizontal="left" vertical="center" wrapText="1"/>
    </xf>
    <xf numFmtId="196" fontId="20" fillId="0" borderId="1"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0" fontId="19" fillId="0" borderId="1" xfId="0" applyFont="1" applyFill="1" applyBorder="1" applyAlignment="1">
      <alignment vertical="center"/>
    </xf>
    <xf numFmtId="196"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xf>
    <xf numFmtId="197" fontId="20"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18"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9" fillId="0" borderId="1" xfId="0" applyFont="1" applyFill="1" applyBorder="1" applyAlignment="1">
      <alignment horizontal="left" vertical="center" wrapText="1"/>
    </xf>
    <xf numFmtId="4"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wrapText="1"/>
    </xf>
    <xf numFmtId="0" fontId="21" fillId="0" borderId="0" xfId="0" applyFont="1" applyFill="1" applyBorder="1" applyAlignment="1">
      <alignment vertical="center" wrapText="1"/>
    </xf>
    <xf numFmtId="0" fontId="18"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1" xfId="0" applyFont="1" applyFill="1" applyBorder="1" applyAlignment="1">
      <alignment vertical="center" wrapText="1"/>
    </xf>
    <xf numFmtId="4" fontId="20" fillId="0" borderId="1" xfId="0" applyNumberFormat="1" applyFont="1" applyFill="1" applyBorder="1" applyAlignment="1">
      <alignmen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18" fillId="0" borderId="0" xfId="0" applyFont="1" applyFill="1" applyBorder="1" applyAlignment="1">
      <alignment horizontal="right" vertical="center" wrapText="1"/>
    </xf>
    <xf numFmtId="0" fontId="10" fillId="0" borderId="0" xfId="0" applyFont="1" applyFill="1" applyBorder="1" applyAlignment="1">
      <alignment vertical="center"/>
    </xf>
    <xf numFmtId="0" fontId="24" fillId="0" borderId="0" xfId="0" applyFont="1" applyFill="1" applyBorder="1" applyAlignment="1">
      <alignment vertical="center"/>
    </xf>
    <xf numFmtId="0" fontId="25" fillId="0" borderId="1" xfId="0" applyFont="1" applyFill="1" applyBorder="1" applyAlignment="1">
      <alignment horizontal="center" vertical="center" wrapText="1"/>
    </xf>
    <xf numFmtId="0" fontId="26" fillId="0" borderId="1" xfId="0" applyFont="1" applyFill="1" applyBorder="1" applyAlignment="1">
      <alignment vertical="center" wrapText="1"/>
    </xf>
    <xf numFmtId="4" fontId="26" fillId="0" borderId="1" xfId="0" applyNumberFormat="1" applyFont="1" applyFill="1" applyBorder="1" applyAlignment="1">
      <alignment vertical="center" wrapText="1"/>
    </xf>
    <xf numFmtId="0" fontId="26" fillId="0" borderId="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2" fillId="0" borderId="0" xfId="745" applyNumberFormat="1" applyFont="1" applyFill="1" applyAlignment="1" applyProtection="1">
      <alignment horizontal="center" vertical="center" wrapText="1"/>
    </xf>
    <xf numFmtId="0" fontId="25"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7" fillId="0" borderId="0" xfId="745" applyFill="1" applyAlignment="1"/>
    <xf numFmtId="0" fontId="27" fillId="0" borderId="0" xfId="745" applyAlignment="1"/>
    <xf numFmtId="0" fontId="27" fillId="0" borderId="0" xfId="745" applyAlignment="1">
      <alignment horizontal="right" vertical="center"/>
    </xf>
    <xf numFmtId="0" fontId="2" fillId="0" borderId="0" xfId="745" applyNumberFormat="1" applyFont="1" applyFill="1" applyAlignment="1" applyProtection="1">
      <alignment horizontal="right" vertical="center" wrapText="1"/>
    </xf>
    <xf numFmtId="0" fontId="10" fillId="0" borderId="0" xfId="800" applyFont="1" applyAlignment="1" applyProtection="1">
      <alignment horizontal="left" vertical="center"/>
    </xf>
    <xf numFmtId="198" fontId="28" fillId="0" borderId="0" xfId="800" applyNumberFormat="1" applyFont="1" applyAlignment="1">
      <alignment horizontal="right" vertical="center"/>
    </xf>
    <xf numFmtId="0" fontId="28" fillId="0" borderId="0" xfId="800" applyFont="1" applyAlignment="1">
      <alignment horizontal="right" vertical="center"/>
    </xf>
    <xf numFmtId="199" fontId="28" fillId="0" borderId="0" xfId="800" applyNumberFormat="1" applyFont="1" applyFill="1" applyBorder="1" applyAlignment="1" applyProtection="1">
      <alignment horizontal="right" vertical="center"/>
    </xf>
    <xf numFmtId="2" fontId="25" fillId="0" borderId="1" xfId="799" applyNumberFormat="1" applyFont="1" applyFill="1" applyBorder="1" applyAlignment="1" applyProtection="1">
      <alignment horizontal="center" vertical="center" wrapText="1"/>
    </xf>
    <xf numFmtId="200" fontId="25" fillId="0" borderId="1" xfId="1012" applyNumberFormat="1" applyFont="1" applyBorder="1" applyAlignment="1">
      <alignment horizontal="center" vertical="center" wrapText="1"/>
    </xf>
    <xf numFmtId="0" fontId="27" fillId="0" borderId="0" xfId="546" applyAlignment="1">
      <alignment horizontal="center" vertical="center"/>
    </xf>
    <xf numFmtId="49" fontId="25" fillId="0" borderId="1" xfId="801" applyNumberFormat="1" applyFont="1" applyFill="1" applyBorder="1" applyAlignment="1" applyProtection="1">
      <alignment horizontal="left" vertical="center"/>
    </xf>
    <xf numFmtId="201" fontId="25" fillId="0" borderId="1" xfId="1" applyNumberFormat="1" applyFont="1" applyFill="1" applyBorder="1" applyAlignment="1">
      <alignment horizontal="right" vertical="center" wrapText="1"/>
    </xf>
    <xf numFmtId="202" fontId="25" fillId="0" borderId="1" xfId="3" applyNumberFormat="1" applyFont="1" applyFill="1" applyBorder="1" applyAlignment="1">
      <alignment horizontal="right" vertical="center" wrapText="1"/>
    </xf>
    <xf numFmtId="49" fontId="26" fillId="0" borderId="1" xfId="801" applyNumberFormat="1" applyFont="1" applyFill="1" applyBorder="1" applyAlignment="1" applyProtection="1">
      <alignment horizontal="left" vertical="center"/>
    </xf>
    <xf numFmtId="201" fontId="26" fillId="0" borderId="1" xfId="1" applyNumberFormat="1" applyFont="1" applyFill="1" applyBorder="1" applyAlignment="1">
      <alignment horizontal="right" vertical="center" wrapText="1"/>
    </xf>
    <xf numFmtId="202" fontId="26" fillId="0" borderId="1" xfId="800" applyNumberFormat="1" applyFont="1" applyFill="1" applyBorder="1" applyAlignment="1" applyProtection="1">
      <alignment horizontal="right" vertical="center" wrapText="1"/>
    </xf>
    <xf numFmtId="49" fontId="25" fillId="0" borderId="1" xfId="801" applyNumberFormat="1" applyFont="1" applyFill="1" applyBorder="1" applyAlignment="1" applyProtection="1">
      <alignment horizontal="left" vertical="center" wrapText="1"/>
    </xf>
    <xf numFmtId="202" fontId="25" fillId="0" borderId="1" xfId="800" applyNumberFormat="1" applyFont="1" applyFill="1" applyBorder="1" applyAlignment="1" applyProtection="1">
      <alignment horizontal="right" vertical="center" wrapText="1"/>
    </xf>
    <xf numFmtId="201" fontId="29" fillId="0" borderId="1" xfId="1" applyNumberFormat="1" applyFont="1" applyFill="1" applyBorder="1" applyAlignment="1" applyProtection="1">
      <alignment vertical="center" wrapText="1"/>
    </xf>
    <xf numFmtId="201" fontId="26" fillId="0" borderId="1" xfId="1" applyNumberFormat="1" applyFont="1" applyFill="1" applyBorder="1" applyAlignment="1" applyProtection="1">
      <alignment horizontal="right" vertical="center" wrapText="1"/>
    </xf>
    <xf numFmtId="201" fontId="26" fillId="3" borderId="1" xfId="1" applyNumberFormat="1" applyFont="1" applyFill="1" applyBorder="1" applyAlignment="1" applyProtection="1">
      <alignment horizontal="right" vertical="center" wrapText="1"/>
    </xf>
    <xf numFmtId="49" fontId="25" fillId="0" borderId="1" xfId="759" applyNumberFormat="1" applyFont="1" applyFill="1" applyBorder="1" applyAlignment="1" applyProtection="1">
      <alignment horizontal="distributed" vertical="center"/>
    </xf>
    <xf numFmtId="49" fontId="25" fillId="0" borderId="1" xfId="759" applyNumberFormat="1" applyFont="1" applyFill="1" applyBorder="1" applyAlignment="1" applyProtection="1">
      <alignment horizontal="left" vertical="center" wrapText="1"/>
    </xf>
    <xf numFmtId="49" fontId="25" fillId="0" borderId="1" xfId="759" applyNumberFormat="1" applyFont="1" applyFill="1" applyBorder="1" applyAlignment="1" applyProtection="1">
      <alignment horizontal="left" vertical="center"/>
    </xf>
    <xf numFmtId="201" fontId="27" fillId="0" borderId="0" xfId="745" applyNumberFormat="1" applyAlignment="1">
      <alignment horizontal="right" vertical="center"/>
    </xf>
    <xf numFmtId="0" fontId="27" fillId="0" borderId="0" xfId="546" applyFill="1" applyAlignment="1"/>
    <xf numFmtId="0" fontId="27" fillId="0" borderId="0" xfId="546" applyAlignment="1"/>
    <xf numFmtId="0" fontId="2" fillId="0" borderId="0" xfId="546" applyNumberFormat="1" applyFont="1" applyFill="1" applyAlignment="1" applyProtection="1">
      <alignment horizontal="center" vertical="center" wrapText="1"/>
    </xf>
    <xf numFmtId="0" fontId="26" fillId="0" borderId="0" xfId="546" applyFont="1" applyFill="1" applyAlignment="1" applyProtection="1">
      <alignment horizontal="left" vertical="center"/>
    </xf>
    <xf numFmtId="198" fontId="26" fillId="0" borderId="0" xfId="546" applyNumberFormat="1" applyFont="1" applyFill="1" applyAlignment="1" applyProtection="1">
      <alignment horizontal="right"/>
    </xf>
    <xf numFmtId="0" fontId="30" fillId="0" borderId="0" xfId="546" applyFont="1" applyFill="1" applyAlignment="1">
      <alignment vertical="center"/>
    </xf>
    <xf numFmtId="0" fontId="26" fillId="0" borderId="0" xfId="546" applyFont="1" applyFill="1" applyAlignment="1">
      <alignment horizontal="right" vertical="center"/>
    </xf>
    <xf numFmtId="0" fontId="25" fillId="0" borderId="1" xfId="778" applyNumberFormat="1" applyFont="1" applyFill="1" applyBorder="1" applyAlignment="1" applyProtection="1">
      <alignment horizontal="center" vertical="center"/>
    </xf>
    <xf numFmtId="49" fontId="25" fillId="0" borderId="1" xfId="783" applyNumberFormat="1" applyFont="1" applyFill="1" applyBorder="1" applyAlignment="1" applyProtection="1">
      <alignment vertical="center"/>
    </xf>
    <xf numFmtId="201" fontId="25" fillId="0" borderId="1" xfId="951" applyNumberFormat="1" applyFont="1" applyBorder="1" applyAlignment="1">
      <alignment horizontal="right" vertical="center" wrapText="1"/>
    </xf>
    <xf numFmtId="201" fontId="25" fillId="0" borderId="1" xfId="722" applyNumberFormat="1" applyFont="1" applyBorder="1" applyAlignment="1">
      <alignment horizontal="right" vertical="center" wrapText="1"/>
    </xf>
    <xf numFmtId="49" fontId="26" fillId="0" borderId="1" xfId="783" applyNumberFormat="1" applyFont="1" applyFill="1" applyBorder="1" applyAlignment="1" applyProtection="1">
      <alignment vertical="center"/>
    </xf>
    <xf numFmtId="201" fontId="26" fillId="0" borderId="1" xfId="951" applyNumberFormat="1" applyFont="1" applyBorder="1" applyAlignment="1">
      <alignment horizontal="right" vertical="center" wrapText="1"/>
    </xf>
    <xf numFmtId="202" fontId="26" fillId="0" borderId="1" xfId="833" applyNumberFormat="1" applyFont="1" applyFill="1" applyBorder="1" applyAlignment="1">
      <alignment horizontal="right" vertical="center" wrapText="1"/>
    </xf>
    <xf numFmtId="201" fontId="26" fillId="0" borderId="1" xfId="722" applyNumberFormat="1" applyFont="1" applyBorder="1" applyAlignment="1">
      <alignment horizontal="right" vertical="center" wrapText="1"/>
    </xf>
    <xf numFmtId="202" fontId="25" fillId="0" borderId="1" xfId="833" applyNumberFormat="1" applyFont="1" applyFill="1" applyBorder="1" applyAlignment="1">
      <alignment horizontal="right" vertical="center" wrapText="1"/>
    </xf>
    <xf numFmtId="201" fontId="26" fillId="0" borderId="1" xfId="722" applyNumberFormat="1" applyFont="1" applyFill="1" applyBorder="1" applyAlignment="1">
      <alignment horizontal="right" vertical="center" wrapText="1"/>
    </xf>
    <xf numFmtId="202" fontId="26" fillId="0" borderId="1" xfId="0" applyNumberFormat="1" applyFont="1" applyBorder="1" applyAlignment="1">
      <alignment horizontal="right" vertical="center" wrapText="1"/>
    </xf>
    <xf numFmtId="201" fontId="25" fillId="0" borderId="1" xfId="951" applyNumberFormat="1" applyFont="1" applyFill="1" applyBorder="1" applyAlignment="1">
      <alignment horizontal="right" vertical="center" wrapText="1"/>
    </xf>
    <xf numFmtId="201" fontId="26" fillId="3" borderId="1" xfId="722" applyNumberFormat="1" applyFont="1" applyFill="1" applyBorder="1" applyAlignment="1">
      <alignment horizontal="right" vertical="center" wrapText="1"/>
    </xf>
    <xf numFmtId="49" fontId="25" fillId="0" borderId="1" xfId="759" applyNumberFormat="1" applyFont="1" applyFill="1" applyBorder="1" applyAlignment="1" applyProtection="1">
      <alignment vertical="center"/>
    </xf>
    <xf numFmtId="201" fontId="27" fillId="0" borderId="0" xfId="546" applyNumberFormat="1" applyAlignment="1"/>
    <xf numFmtId="0" fontId="27" fillId="0" borderId="0" xfId="782" applyFill="1" applyAlignment="1"/>
    <xf numFmtId="0" fontId="27" fillId="0" borderId="0" xfId="782" applyAlignment="1"/>
    <xf numFmtId="0" fontId="31" fillId="0" borderId="0" xfId="782" applyNumberFormat="1" applyFont="1" applyFill="1" applyAlignment="1" applyProtection="1">
      <alignment horizontal="center" vertical="center" wrapText="1"/>
    </xf>
    <xf numFmtId="0" fontId="10" fillId="0" borderId="0" xfId="560" applyFont="1" applyAlignment="1" applyProtection="1">
      <alignment horizontal="left" vertical="center"/>
    </xf>
    <xf numFmtId="0" fontId="28" fillId="0" borderId="0" xfId="560" applyFont="1" applyAlignment="1"/>
    <xf numFmtId="203" fontId="28" fillId="0" borderId="0" xfId="560" applyNumberFormat="1" applyFont="1" applyAlignment="1"/>
    <xf numFmtId="199" fontId="29" fillId="0" borderId="0" xfId="560" applyNumberFormat="1" applyFont="1" applyFill="1" applyBorder="1" applyAlignment="1" applyProtection="1">
      <alignment horizontal="right" vertical="center"/>
    </xf>
    <xf numFmtId="0" fontId="27" fillId="0" borderId="0" xfId="782" applyAlignment="1">
      <alignment horizontal="center" vertical="center"/>
    </xf>
    <xf numFmtId="0" fontId="32" fillId="0" borderId="0" xfId="1011" applyFont="1" applyAlignment="1">
      <alignment horizontal="center" vertical="center"/>
    </xf>
    <xf numFmtId="201" fontId="27" fillId="0" borderId="0" xfId="782" applyNumberFormat="1" applyAlignment="1"/>
    <xf numFmtId="0" fontId="27" fillId="0" borderId="0" xfId="782" applyAlignment="1">
      <alignment vertical="center"/>
    </xf>
    <xf numFmtId="0" fontId="26" fillId="0" borderId="0" xfId="782" applyFont="1" applyFill="1" applyAlignment="1" applyProtection="1">
      <alignment horizontal="left" vertical="center"/>
    </xf>
    <xf numFmtId="4" fontId="26" fillId="0" borderId="0" xfId="782" applyNumberFormat="1" applyFont="1" applyFill="1" applyAlignment="1" applyProtection="1">
      <alignment horizontal="right" vertical="center"/>
    </xf>
    <xf numFmtId="203" fontId="30" fillId="0" borderId="0" xfId="782" applyNumberFormat="1" applyFont="1" applyFill="1" applyAlignment="1">
      <alignment vertical="center"/>
    </xf>
    <xf numFmtId="0" fontId="26" fillId="0" borderId="0" xfId="782" applyFont="1" applyFill="1" applyAlignment="1">
      <alignment horizontal="right" vertical="center"/>
    </xf>
    <xf numFmtId="0" fontId="32" fillId="0" borderId="0" xfId="1011" applyFont="1">
      <alignment vertical="center"/>
    </xf>
    <xf numFmtId="0" fontId="27" fillId="0" borderId="0" xfId="1012">
      <alignment vertical="center"/>
    </xf>
    <xf numFmtId="0" fontId="7" fillId="0" borderId="0" xfId="1012" applyFont="1" applyAlignment="1">
      <alignment horizontal="center" vertical="center" wrapText="1"/>
    </xf>
    <xf numFmtId="0" fontId="27" fillId="0" borderId="0" xfId="1012" applyFill="1">
      <alignment vertical="center"/>
    </xf>
    <xf numFmtId="0" fontId="1" fillId="0" borderId="0" xfId="0" applyFont="1" applyFill="1" applyAlignment="1">
      <alignment vertical="center"/>
    </xf>
    <xf numFmtId="0" fontId="33" fillId="0" borderId="0" xfId="834" applyFont="1" applyAlignment="1">
      <alignment horizontal="center" vertical="center" shrinkToFit="1"/>
    </xf>
    <xf numFmtId="0" fontId="8" fillId="0" borderId="0" xfId="834" applyFont="1" applyAlignment="1">
      <alignment horizontal="center" vertical="center" shrinkToFit="1"/>
    </xf>
    <xf numFmtId="0" fontId="10" fillId="0" borderId="0" xfId="834" applyFont="1" applyBorder="1" applyAlignment="1">
      <alignment horizontal="left" vertical="center" wrapText="1"/>
    </xf>
    <xf numFmtId="0" fontId="10" fillId="0" borderId="0" xfId="0" applyFont="1" applyFill="1" applyAlignment="1">
      <alignment horizontal="right"/>
    </xf>
    <xf numFmtId="0" fontId="25" fillId="0" borderId="1" xfId="1015" applyFont="1" applyBorder="1" applyAlignment="1">
      <alignment horizontal="center" vertical="center"/>
    </xf>
    <xf numFmtId="49" fontId="25" fillId="0" borderId="1" xfId="0" applyNumberFormat="1" applyFont="1" applyFill="1" applyBorder="1" applyAlignment="1" applyProtection="1">
      <alignment vertical="center" wrapText="1"/>
    </xf>
    <xf numFmtId="201" fontId="26" fillId="0" borderId="1" xfId="1" applyNumberFormat="1" applyFont="1" applyBorder="1" applyAlignment="1">
      <alignment horizontal="right" vertical="center" wrapText="1"/>
    </xf>
    <xf numFmtId="0" fontId="26" fillId="0" borderId="1" xfId="510"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9" fillId="0" borderId="1" xfId="0" applyFont="1" applyFill="1" applyBorder="1" applyAlignment="1">
      <alignment horizontal="center" vertical="center"/>
    </xf>
    <xf numFmtId="0" fontId="34" fillId="0" borderId="1" xfId="1012" applyFont="1" applyFill="1" applyBorder="1">
      <alignment vertical="center"/>
    </xf>
    <xf numFmtId="0" fontId="10" fillId="0" borderId="1" xfId="0" applyFont="1" applyBorder="1" applyAlignment="1">
      <alignment horizontal="left" vertical="center"/>
    </xf>
    <xf numFmtId="0" fontId="8" fillId="0" borderId="0" xfId="833" applyFont="1" applyFill="1" applyAlignment="1">
      <alignment horizontal="center" vertical="center" shrinkToFit="1"/>
    </xf>
    <xf numFmtId="0" fontId="10" fillId="0" borderId="0" xfId="833" applyFont="1" applyFill="1" applyAlignment="1">
      <alignment horizontal="left" vertical="center" wrapText="1"/>
    </xf>
    <xf numFmtId="200" fontId="26" fillId="0" borderId="0" xfId="1013" applyNumberFormat="1" applyFont="1" applyFill="1" applyBorder="1" applyAlignment="1">
      <alignment horizontal="right" vertical="center"/>
    </xf>
    <xf numFmtId="0" fontId="25" fillId="0" borderId="1" xfId="1013" applyFont="1" applyFill="1" applyBorder="1" applyAlignment="1">
      <alignment horizontal="center" vertical="center"/>
    </xf>
    <xf numFmtId="200" fontId="25" fillId="0" borderId="1" xfId="1012" applyNumberFormat="1" applyFont="1" applyFill="1" applyBorder="1" applyAlignment="1">
      <alignment horizontal="center" vertical="center" wrapText="1"/>
    </xf>
    <xf numFmtId="0" fontId="0" fillId="0" borderId="0" xfId="0" applyFont="1" applyAlignment="1"/>
    <xf numFmtId="201" fontId="25" fillId="0" borderId="1" xfId="1012" applyNumberFormat="1" applyFont="1" applyFill="1" applyBorder="1" applyAlignment="1">
      <alignment horizontal="right" vertical="center" wrapText="1"/>
    </xf>
    <xf numFmtId="201" fontId="26" fillId="0" borderId="1" xfId="1012" applyNumberFormat="1" applyFont="1" applyFill="1" applyBorder="1" applyAlignment="1">
      <alignment horizontal="right" vertical="center" wrapText="1"/>
    </xf>
    <xf numFmtId="202" fontId="26" fillId="0" borderId="1" xfId="1012" applyNumberFormat="1" applyFont="1" applyFill="1" applyBorder="1" applyAlignment="1">
      <alignment horizontal="right" vertical="center" wrapText="1"/>
    </xf>
    <xf numFmtId="202" fontId="26" fillId="0" borderId="1" xfId="1012" applyNumberFormat="1" applyFont="1" applyBorder="1" applyAlignment="1">
      <alignment horizontal="right" vertical="center" wrapText="1"/>
    </xf>
    <xf numFmtId="202" fontId="25" fillId="0" borderId="1" xfId="1012" applyNumberFormat="1" applyFont="1" applyFill="1" applyBorder="1" applyAlignment="1">
      <alignment horizontal="right" vertical="center" wrapText="1"/>
    </xf>
    <xf numFmtId="202" fontId="25" fillId="0" borderId="1" xfId="1012" applyNumberFormat="1" applyFont="1" applyBorder="1" applyAlignment="1">
      <alignment horizontal="right" vertical="center" wrapText="1"/>
    </xf>
    <xf numFmtId="49" fontId="26" fillId="0" borderId="1" xfId="0" applyNumberFormat="1" applyFont="1" applyFill="1" applyBorder="1" applyAlignment="1" applyProtection="1">
      <alignment vertical="center" wrapText="1"/>
    </xf>
    <xf numFmtId="0" fontId="25" fillId="0" borderId="1" xfId="1012" applyFont="1" applyFill="1" applyBorder="1" applyAlignment="1">
      <alignment horizontal="distributed" vertical="center" wrapText="1"/>
    </xf>
    <xf numFmtId="0" fontId="25" fillId="0" borderId="1" xfId="510" applyNumberFormat="1" applyFont="1" applyFill="1" applyBorder="1" applyAlignment="1">
      <alignment horizontal="left" vertical="center" wrapText="1"/>
    </xf>
    <xf numFmtId="0" fontId="26" fillId="0" borderId="1" xfId="510" applyNumberFormat="1" applyFont="1" applyFill="1" applyBorder="1" applyAlignment="1">
      <alignment horizontal="left" vertical="center" wrapText="1" indent="1"/>
    </xf>
    <xf numFmtId="201" fontId="10" fillId="0" borderId="1" xfId="0" applyNumberFormat="1" applyFont="1" applyFill="1" applyBorder="1" applyAlignment="1">
      <alignment horizontal="right" vertical="center" wrapText="1"/>
    </xf>
    <xf numFmtId="0" fontId="25" fillId="0" borderId="1" xfId="1012" applyFont="1" applyFill="1" applyBorder="1" applyAlignment="1">
      <alignment horizontal="left" vertical="center" wrapText="1"/>
    </xf>
    <xf numFmtId="201" fontId="9" fillId="0" borderId="1" xfId="0" applyNumberFormat="1" applyFont="1" applyFill="1" applyBorder="1" applyAlignment="1">
      <alignment horizontal="right" vertical="center" wrapText="1"/>
    </xf>
    <xf numFmtId="41" fontId="0" fillId="0" borderId="0" xfId="0" applyNumberFormat="1" applyAlignment="1"/>
    <xf numFmtId="201" fontId="0" fillId="0" borderId="0" xfId="0" applyNumberFormat="1" applyAlignment="1"/>
    <xf numFmtId="0" fontId="27" fillId="0" borderId="0" xfId="510" applyAlignment="1"/>
    <xf numFmtId="0" fontId="35" fillId="2" borderId="0" xfId="510" applyFont="1" applyFill="1" applyAlignment="1"/>
    <xf numFmtId="0" fontId="8" fillId="0" borderId="0" xfId="833" applyFont="1" applyAlignment="1">
      <alignment horizontal="center" vertical="center" shrinkToFit="1"/>
    </xf>
    <xf numFmtId="0" fontId="36" fillId="2" borderId="0" xfId="833" applyFont="1" applyFill="1" applyAlignment="1">
      <alignment horizontal="center" vertical="center" shrinkToFit="1"/>
    </xf>
    <xf numFmtId="0" fontId="10" fillId="0" borderId="0" xfId="833" applyFont="1" applyAlignment="1">
      <alignment horizontal="left" vertical="center" wrapText="1"/>
    </xf>
    <xf numFmtId="0" fontId="37" fillId="0" borderId="0" xfId="833" applyFont="1" applyFill="1" applyAlignment="1">
      <alignment horizontal="left" vertical="center" wrapText="1"/>
    </xf>
    <xf numFmtId="0" fontId="26" fillId="0" borderId="0" xfId="510" applyFont="1" applyAlignment="1">
      <alignment horizontal="right" vertical="center"/>
    </xf>
    <xf numFmtId="0" fontId="25" fillId="0" borderId="1" xfId="510" applyFont="1" applyFill="1" applyBorder="1" applyAlignment="1">
      <alignment horizontal="center" vertical="center" wrapText="1"/>
    </xf>
    <xf numFmtId="201" fontId="38" fillId="0" borderId="1" xfId="1" applyNumberFormat="1" applyFont="1" applyFill="1" applyBorder="1" applyAlignment="1">
      <alignment horizontal="right" vertical="center" wrapText="1"/>
    </xf>
    <xf numFmtId="0" fontId="29" fillId="0" borderId="1" xfId="0" applyFont="1" applyFill="1" applyBorder="1" applyAlignment="1" applyProtection="1">
      <alignment horizontal="right" vertical="center"/>
      <protection locked="0"/>
    </xf>
    <xf numFmtId="202" fontId="9" fillId="0" borderId="1" xfId="833" applyNumberFormat="1" applyFont="1" applyFill="1" applyBorder="1" applyAlignment="1">
      <alignment horizontal="right" vertical="center" wrapText="1"/>
    </xf>
    <xf numFmtId="0" fontId="29" fillId="2" borderId="1" xfId="0" applyFont="1" applyFill="1" applyBorder="1" applyAlignment="1" applyProtection="1">
      <alignment horizontal="right" vertical="center"/>
      <protection locked="0"/>
    </xf>
    <xf numFmtId="202" fontId="10" fillId="0" borderId="1" xfId="0" applyNumberFormat="1" applyFont="1" applyBorder="1" applyAlignment="1">
      <alignment horizontal="right" vertical="center" wrapText="1"/>
    </xf>
    <xf numFmtId="0" fontId="29" fillId="0" borderId="1" xfId="0" applyNumberFormat="1" applyFont="1" applyFill="1" applyBorder="1" applyAlignment="1" applyProtection="1">
      <alignment horizontal="right" vertical="center"/>
    </xf>
    <xf numFmtId="202" fontId="10" fillId="0" borderId="1" xfId="833" applyNumberFormat="1" applyFont="1" applyFill="1" applyBorder="1" applyAlignment="1">
      <alignment horizontal="right" vertical="center" wrapText="1"/>
    </xf>
    <xf numFmtId="3" fontId="29" fillId="2" borderId="1" xfId="0" applyNumberFormat="1" applyFont="1" applyFill="1" applyBorder="1" applyAlignment="1" applyProtection="1">
      <alignment horizontal="right" vertical="center" wrapText="1"/>
      <protection locked="0"/>
    </xf>
    <xf numFmtId="3" fontId="29" fillId="0" borderId="1" xfId="0" applyNumberFormat="1" applyFont="1" applyFill="1" applyBorder="1" applyAlignment="1" applyProtection="1">
      <alignment horizontal="right" vertical="center" wrapText="1"/>
      <protection locked="0"/>
    </xf>
    <xf numFmtId="202" fontId="10" fillId="0" borderId="1" xfId="0" applyNumberFormat="1" applyFont="1" applyFill="1" applyBorder="1" applyAlignment="1">
      <alignment horizontal="right" vertical="center" wrapText="1"/>
    </xf>
    <xf numFmtId="4" fontId="39" fillId="0" borderId="1" xfId="1333" applyNumberFormat="1" applyFont="1" applyFill="1" applyBorder="1" applyAlignment="1" applyProtection="1">
      <alignment horizontal="right" vertical="center"/>
    </xf>
    <xf numFmtId="4" fontId="40" fillId="0" borderId="1" xfId="1333" applyNumberFormat="1" applyFont="1" applyFill="1" applyBorder="1" applyAlignment="1" applyProtection="1">
      <alignment horizontal="right" vertical="center"/>
    </xf>
    <xf numFmtId="201" fontId="25" fillId="0" borderId="1" xfId="833" applyNumberFormat="1" applyFont="1" applyFill="1" applyBorder="1" applyAlignment="1">
      <alignment horizontal="right" vertical="center" wrapText="1"/>
    </xf>
    <xf numFmtId="201" fontId="26" fillId="0" borderId="1" xfId="833" applyNumberFormat="1" applyFont="1" applyFill="1" applyBorder="1" applyAlignment="1">
      <alignment horizontal="right" vertical="center" wrapText="1"/>
    </xf>
    <xf numFmtId="201" fontId="26" fillId="2" borderId="1" xfId="833" applyNumberFormat="1" applyFont="1" applyFill="1" applyBorder="1" applyAlignment="1">
      <alignment horizontal="right" vertical="center" wrapText="1"/>
    </xf>
    <xf numFmtId="201" fontId="25" fillId="2" borderId="1" xfId="1012" applyNumberFormat="1" applyFont="1" applyFill="1" applyBorder="1" applyAlignment="1">
      <alignment horizontal="right" vertical="center" wrapText="1"/>
    </xf>
    <xf numFmtId="201" fontId="26" fillId="2" borderId="1" xfId="1012" applyNumberFormat="1" applyFont="1" applyFill="1" applyBorder="1" applyAlignment="1">
      <alignment horizontal="right" vertical="center" wrapText="1"/>
    </xf>
    <xf numFmtId="201" fontId="26" fillId="0" borderId="1" xfId="1213" applyNumberFormat="1" applyFont="1" applyFill="1" applyBorder="1" applyAlignment="1">
      <alignment horizontal="right" vertical="center" wrapText="1"/>
    </xf>
    <xf numFmtId="201" fontId="25" fillId="0" borderId="1" xfId="1213" applyNumberFormat="1" applyFont="1" applyFill="1" applyBorder="1" applyAlignment="1">
      <alignment horizontal="right" vertical="center" wrapText="1"/>
    </xf>
    <xf numFmtId="202" fontId="9" fillId="0" borderId="1" xfId="0" applyNumberFormat="1" applyFont="1" applyFill="1" applyBorder="1" applyAlignment="1">
      <alignment horizontal="right" vertical="center" wrapText="1"/>
    </xf>
    <xf numFmtId="0" fontId="9" fillId="0" borderId="1" xfId="0" applyFont="1" applyFill="1" applyBorder="1" applyAlignment="1">
      <alignment horizontal="distributed" vertical="center" wrapText="1"/>
    </xf>
    <xf numFmtId="49" fontId="25" fillId="0" borderId="1" xfId="0" applyNumberFormat="1" applyFont="1" applyFill="1" applyBorder="1" applyAlignment="1" applyProtection="1">
      <alignment horizontal="center" vertical="center" wrapText="1"/>
    </xf>
    <xf numFmtId="49" fontId="25" fillId="0" borderId="1" xfId="0" applyNumberFormat="1" applyFont="1" applyFill="1" applyBorder="1" applyAlignment="1" applyProtection="1">
      <alignment horizontal="left" vertical="center" wrapText="1"/>
    </xf>
    <xf numFmtId="201" fontId="25" fillId="0" borderId="1" xfId="0" applyNumberFormat="1" applyFont="1" applyFill="1" applyBorder="1" applyAlignment="1">
      <alignment horizontal="right" vertical="center" wrapText="1"/>
    </xf>
    <xf numFmtId="201" fontId="25" fillId="2" borderId="1" xfId="1" applyNumberFormat="1" applyFont="1" applyFill="1" applyBorder="1" applyAlignment="1">
      <alignment horizontal="right" vertical="center" wrapText="1"/>
    </xf>
    <xf numFmtId="41" fontId="27" fillId="0" borderId="0" xfId="510" applyNumberFormat="1" applyAlignment="1"/>
    <xf numFmtId="201" fontId="27" fillId="0" borderId="0" xfId="510" applyNumberFormat="1" applyAlignment="1"/>
    <xf numFmtId="0" fontId="26" fillId="0" borderId="0" xfId="510" applyFont="1" applyAlignment="1"/>
    <xf numFmtId="0" fontId="27" fillId="0" borderId="0" xfId="510" applyFill="1" applyAlignment="1"/>
    <xf numFmtId="0" fontId="8" fillId="3" borderId="0" xfId="833" applyFont="1" applyFill="1" applyAlignment="1">
      <alignment horizontal="center" vertical="center" shrinkToFit="1"/>
    </xf>
    <xf numFmtId="0" fontId="41" fillId="3" borderId="0" xfId="833" applyFont="1" applyFill="1" applyAlignment="1">
      <alignment vertical="center" shrinkToFit="1"/>
    </xf>
    <xf numFmtId="0" fontId="10" fillId="3" borderId="0" xfId="833" applyFont="1" applyFill="1" applyAlignment="1">
      <alignment horizontal="left" vertical="center" wrapText="1"/>
    </xf>
    <xf numFmtId="0" fontId="26" fillId="3" borderId="0" xfId="510" applyFont="1" applyFill="1" applyAlignment="1">
      <alignment horizontal="right" vertical="center"/>
    </xf>
    <xf numFmtId="200" fontId="27" fillId="3" borderId="0" xfId="1013" applyNumberFormat="1" applyFont="1" applyFill="1" applyBorder="1" applyAlignment="1">
      <alignment vertical="center"/>
    </xf>
    <xf numFmtId="0" fontId="25" fillId="0" borderId="1" xfId="1013" applyFont="1" applyFill="1" applyBorder="1" applyAlignment="1">
      <alignment horizontal="distributed" vertical="center" wrapText="1" indent="3"/>
    </xf>
    <xf numFmtId="0" fontId="27" fillId="3" borderId="0" xfId="510" applyFill="1" applyAlignment="1"/>
    <xf numFmtId="41" fontId="9" fillId="0" borderId="1" xfId="0" applyNumberFormat="1" applyFont="1" applyFill="1" applyBorder="1" applyAlignment="1">
      <alignment horizontal="right" vertical="center" wrapText="1"/>
    </xf>
    <xf numFmtId="0" fontId="27" fillId="3" borderId="0" xfId="546" applyFill="1" applyAlignment="1"/>
    <xf numFmtId="41" fontId="26" fillId="0" borderId="1" xfId="1012" applyNumberFormat="1" applyFont="1" applyFill="1" applyBorder="1" applyAlignment="1">
      <alignment horizontal="right" vertical="center" wrapText="1"/>
    </xf>
    <xf numFmtId="41" fontId="26" fillId="0" borderId="1" xfId="1012" applyNumberFormat="1" applyFont="1" applyBorder="1" applyAlignment="1">
      <alignment horizontal="right" vertical="center" wrapText="1"/>
    </xf>
    <xf numFmtId="41" fontId="25" fillId="0" borderId="1" xfId="1012" applyNumberFormat="1" applyFont="1" applyFill="1" applyBorder="1" applyAlignment="1">
      <alignment horizontal="right" vertical="center" wrapText="1"/>
    </xf>
    <xf numFmtId="0" fontId="26" fillId="0" borderId="1" xfId="738" applyNumberFormat="1" applyFont="1" applyFill="1" applyBorder="1" applyAlignment="1">
      <alignment horizontal="left" vertical="center" wrapText="1"/>
    </xf>
    <xf numFmtId="0" fontId="25" fillId="0" borderId="1" xfId="1013" applyFont="1" applyFill="1" applyBorder="1" applyAlignment="1">
      <alignment horizontal="left" vertical="center" wrapText="1"/>
    </xf>
    <xf numFmtId="0" fontId="26" fillId="0" borderId="1" xfId="738" applyNumberFormat="1" applyFont="1" applyFill="1" applyBorder="1" applyAlignment="1">
      <alignment horizontal="left" vertical="center" wrapText="1" indent="2"/>
    </xf>
    <xf numFmtId="202" fontId="9" fillId="0" borderId="1" xfId="0" applyNumberFormat="1" applyFont="1" applyBorder="1" applyAlignment="1">
      <alignment horizontal="right" vertical="center" wrapText="1"/>
    </xf>
    <xf numFmtId="0" fontId="26" fillId="0" borderId="1" xfId="738" applyNumberFormat="1" applyFont="1" applyFill="1" applyBorder="1" applyAlignment="1">
      <alignment horizontal="left" vertical="center" wrapText="1" indent="1"/>
    </xf>
    <xf numFmtId="0" fontId="25" fillId="0" borderId="1" xfId="738" applyNumberFormat="1" applyFont="1" applyFill="1" applyBorder="1" applyAlignment="1">
      <alignment horizontal="left" vertical="center" wrapText="1"/>
    </xf>
    <xf numFmtId="41" fontId="27" fillId="0" borderId="0" xfId="510" applyNumberFormat="1" applyFill="1" applyAlignment="1"/>
    <xf numFmtId="199" fontId="26" fillId="0" borderId="0" xfId="745" applyNumberFormat="1" applyFont="1" applyFill="1" applyBorder="1" applyAlignment="1" applyProtection="1">
      <alignment horizontal="left" vertical="center"/>
    </xf>
    <xf numFmtId="0" fontId="26" fillId="0" borderId="0" xfId="510" applyFont="1" applyFill="1" applyBorder="1" applyAlignment="1">
      <alignment vertical="center"/>
    </xf>
    <xf numFmtId="0" fontId="26" fillId="0" borderId="0" xfId="510" applyFont="1" applyFill="1" applyAlignment="1">
      <alignment vertical="center"/>
    </xf>
    <xf numFmtId="199" fontId="28" fillId="0" borderId="0" xfId="745" applyNumberFormat="1" applyFont="1" applyFill="1" applyBorder="1" applyAlignment="1" applyProtection="1">
      <alignment horizontal="right" vertical="center"/>
    </xf>
    <xf numFmtId="41" fontId="25" fillId="0" borderId="1" xfId="1213" applyNumberFormat="1" applyFont="1" applyFill="1" applyBorder="1" applyAlignment="1">
      <alignment horizontal="right" vertical="center" wrapText="1"/>
    </xf>
    <xf numFmtId="0" fontId="42" fillId="3" borderId="0" xfId="1011" applyFont="1" applyFill="1">
      <alignment vertical="center"/>
    </xf>
    <xf numFmtId="41" fontId="26" fillId="0" borderId="1" xfId="1213" applyNumberFormat="1" applyFont="1" applyFill="1" applyBorder="1" applyAlignment="1">
      <alignment horizontal="right" vertical="center" wrapText="1"/>
    </xf>
    <xf numFmtId="41" fontId="43" fillId="0" borderId="1" xfId="0" applyNumberFormat="1" applyFont="1" applyFill="1" applyBorder="1" applyAlignment="1">
      <alignment horizontal="right" vertical="center" wrapText="1"/>
    </xf>
    <xf numFmtId="202" fontId="26" fillId="0" borderId="1" xfId="3" applyNumberFormat="1" applyFont="1" applyFill="1" applyBorder="1" applyAlignment="1">
      <alignment horizontal="right" vertical="center" wrapText="1"/>
    </xf>
    <xf numFmtId="41" fontId="29" fillId="0" borderId="1" xfId="0" applyNumberFormat="1" applyFont="1" applyFill="1" applyBorder="1" applyAlignment="1">
      <alignment horizontal="right" vertical="center" wrapText="1"/>
    </xf>
    <xf numFmtId="41" fontId="26" fillId="0" borderId="1" xfId="0" applyNumberFormat="1" applyFont="1" applyFill="1" applyBorder="1" applyAlignment="1" applyProtection="1">
      <alignment horizontal="right" vertical="center" wrapText="1"/>
    </xf>
    <xf numFmtId="41" fontId="10" fillId="0" borderId="1" xfId="0" applyNumberFormat="1" applyFont="1" applyFill="1" applyBorder="1" applyAlignment="1">
      <alignment horizontal="right" vertical="center" wrapText="1"/>
    </xf>
    <xf numFmtId="41" fontId="26" fillId="0" borderId="1" xfId="833" applyNumberFormat="1" applyFont="1" applyFill="1" applyBorder="1" applyAlignment="1">
      <alignment horizontal="right" vertical="center" wrapText="1"/>
    </xf>
    <xf numFmtId="41" fontId="25" fillId="0" borderId="1" xfId="0" applyNumberFormat="1" applyFont="1" applyFill="1" applyBorder="1" applyAlignment="1" applyProtection="1">
      <alignment horizontal="right" vertical="center" wrapText="1"/>
    </xf>
    <xf numFmtId="41" fontId="25" fillId="0" borderId="1" xfId="833" applyNumberFormat="1" applyFont="1" applyFill="1" applyBorder="1" applyAlignment="1">
      <alignment horizontal="right" vertical="center" wrapText="1"/>
    </xf>
    <xf numFmtId="0" fontId="9" fillId="0" borderId="1" xfId="0" applyFont="1" applyBorder="1" applyAlignment="1">
      <alignment horizontal="distributed" vertical="center" wrapText="1"/>
    </xf>
    <xf numFmtId="49" fontId="26" fillId="0" borderId="1" xfId="0" applyNumberFormat="1" applyFont="1" applyFill="1" applyBorder="1" applyAlignment="1" applyProtection="1">
      <alignment horizontal="center" vertical="center" wrapText="1"/>
    </xf>
    <xf numFmtId="0" fontId="44" fillId="0" borderId="0" xfId="0" applyFont="1" applyAlignment="1"/>
    <xf numFmtId="0" fontId="0" fillId="0" borderId="0" xfId="0" applyFill="1" applyAlignment="1"/>
    <xf numFmtId="0" fontId="45" fillId="0" borderId="0" xfId="759" applyFont="1" applyFill="1" applyAlignment="1">
      <alignment horizontal="center" vertical="center"/>
    </xf>
    <xf numFmtId="0" fontId="44" fillId="0" borderId="0" xfId="0" applyFont="1" applyFill="1" applyAlignment="1"/>
    <xf numFmtId="0" fontId="10" fillId="0" borderId="0" xfId="759" applyFont="1" applyFill="1" applyAlignment="1">
      <alignment horizontal="left" vertical="center"/>
    </xf>
    <xf numFmtId="0" fontId="10" fillId="0" borderId="0" xfId="0" applyFont="1" applyFill="1" applyAlignment="1">
      <alignment vertical="center"/>
    </xf>
    <xf numFmtId="0" fontId="10" fillId="0" borderId="0" xfId="759" applyFont="1" applyFill="1" applyAlignment="1">
      <alignment horizontal="right" vertical="center"/>
    </xf>
    <xf numFmtId="201" fontId="27" fillId="0" borderId="0" xfId="510" applyNumberFormat="1" applyFont="1" applyFill="1" applyAlignment="1">
      <alignment horizontal="center" vertical="center" wrapText="1"/>
    </xf>
    <xf numFmtId="0" fontId="10" fillId="0" borderId="1" xfId="0" applyFont="1" applyFill="1" applyBorder="1" applyAlignment="1">
      <alignment horizontal="left" vertical="center" wrapText="1"/>
    </xf>
    <xf numFmtId="201" fontId="26" fillId="0" borderId="1" xfId="0" applyNumberFormat="1" applyFont="1" applyFill="1" applyBorder="1" applyAlignment="1">
      <alignment vertical="center" wrapText="1"/>
    </xf>
    <xf numFmtId="202" fontId="26" fillId="0" borderId="1" xfId="3" applyNumberFormat="1" applyFont="1" applyFill="1" applyBorder="1" applyAlignment="1">
      <alignment vertical="center" wrapText="1"/>
    </xf>
    <xf numFmtId="0" fontId="32" fillId="0" borderId="0" xfId="1011" applyFont="1" applyFill="1" applyAlignment="1">
      <alignment horizontal="center" vertical="center"/>
    </xf>
    <xf numFmtId="0" fontId="10" fillId="0" borderId="1" xfId="0" applyFont="1" applyBorder="1" applyAlignment="1">
      <alignment horizontal="left" vertical="center" wrapText="1"/>
    </xf>
    <xf numFmtId="0" fontId="32" fillId="3" borderId="0" xfId="1011" applyFont="1" applyFill="1" applyAlignment="1">
      <alignment horizontal="center" vertical="center"/>
    </xf>
    <xf numFmtId="0" fontId="9" fillId="0" borderId="1" xfId="0" applyFont="1" applyFill="1" applyBorder="1" applyAlignment="1">
      <alignment horizontal="center" vertical="center" wrapText="1"/>
    </xf>
    <xf numFmtId="201" fontId="25" fillId="0" borderId="1" xfId="0" applyNumberFormat="1" applyFont="1" applyFill="1" applyBorder="1" applyAlignment="1">
      <alignment vertical="center" wrapText="1"/>
    </xf>
    <xf numFmtId="202" fontId="25" fillId="0" borderId="1" xfId="3" applyNumberFormat="1" applyFont="1" applyFill="1" applyBorder="1" applyAlignment="1">
      <alignment vertical="center" wrapText="1"/>
    </xf>
    <xf numFmtId="201" fontId="27" fillId="0" borderId="0" xfId="510" applyNumberFormat="1" applyFill="1" applyAlignment="1" applyProtection="1"/>
    <xf numFmtId="0" fontId="32" fillId="0" borderId="0" xfId="1012" applyFont="1" applyFill="1" applyProtection="1">
      <alignment vertical="center"/>
    </xf>
    <xf numFmtId="0" fontId="34" fillId="0" borderId="0" xfId="1012" applyFont="1" applyFill="1" applyAlignment="1" applyProtection="1">
      <alignment horizontal="center" vertical="center"/>
    </xf>
    <xf numFmtId="0" fontId="27" fillId="0" borderId="0" xfId="1012" applyFill="1" applyProtection="1">
      <alignment vertical="center"/>
    </xf>
    <xf numFmtId="0" fontId="27" fillId="0" borderId="0" xfId="1012" applyProtection="1">
      <alignment vertical="center"/>
    </xf>
    <xf numFmtId="0" fontId="34" fillId="0" borderId="0" xfId="1012" applyFont="1" applyProtection="1">
      <alignment vertical="center"/>
    </xf>
    <xf numFmtId="200" fontId="27" fillId="0" borderId="0" xfId="1012" applyNumberFormat="1" applyFill="1" applyProtection="1">
      <alignment vertical="center"/>
    </xf>
    <xf numFmtId="0" fontId="2" fillId="0" borderId="0" xfId="1012" applyFont="1" applyFill="1" applyAlignment="1" applyProtection="1">
      <alignment horizontal="center" vertical="center"/>
    </xf>
    <xf numFmtId="0" fontId="26" fillId="0" borderId="0" xfId="1012" applyFont="1" applyFill="1" applyProtection="1">
      <alignment vertical="center"/>
    </xf>
    <xf numFmtId="200" fontId="26" fillId="0" borderId="0" xfId="1012" applyNumberFormat="1" applyFont="1" applyFill="1" applyBorder="1" applyAlignment="1" applyProtection="1">
      <alignment horizontal="right" vertical="center"/>
    </xf>
    <xf numFmtId="201" fontId="32" fillId="0" borderId="0" xfId="510" applyNumberFormat="1" applyFont="1" applyFill="1" applyAlignment="1" applyProtection="1"/>
    <xf numFmtId="200" fontId="25" fillId="0" borderId="7" xfId="1012" applyNumberFormat="1" applyFont="1" applyFill="1" applyBorder="1" applyAlignment="1" applyProtection="1">
      <alignment horizontal="center" vertical="center" wrapText="1"/>
    </xf>
    <xf numFmtId="0" fontId="25" fillId="0" borderId="1" xfId="1012" applyFont="1" applyFill="1" applyBorder="1" applyAlignment="1" applyProtection="1">
      <alignment horizontal="distributed" vertical="center" wrapText="1" indent="3"/>
    </xf>
    <xf numFmtId="200" fontId="25" fillId="0" borderId="1" xfId="1012" applyNumberFormat="1" applyFont="1" applyFill="1" applyBorder="1" applyAlignment="1" applyProtection="1">
      <alignment horizontal="center" vertical="center" wrapText="1"/>
    </xf>
    <xf numFmtId="0" fontId="34" fillId="0" borderId="0" xfId="1012" applyFont="1" applyFill="1" applyAlignment="1" applyProtection="1">
      <alignment horizontal="center" vertical="center" wrapText="1"/>
    </xf>
    <xf numFmtId="0" fontId="9" fillId="2" borderId="8" xfId="0" applyFont="1" applyFill="1" applyBorder="1" applyAlignment="1" applyProtection="1">
      <alignment horizontal="left" vertical="center"/>
    </xf>
    <xf numFmtId="49" fontId="9" fillId="2" borderId="1" xfId="0" applyNumberFormat="1" applyFont="1" applyFill="1" applyBorder="1" applyAlignment="1" applyProtection="1">
      <alignment horizontal="left" vertical="center" wrapText="1"/>
    </xf>
    <xf numFmtId="3" fontId="9" fillId="2" borderId="1" xfId="0" applyNumberFormat="1" applyFont="1" applyFill="1" applyBorder="1" applyAlignment="1" applyProtection="1">
      <alignment horizontal="right" vertical="center"/>
      <protection locked="0"/>
    </xf>
    <xf numFmtId="202" fontId="25" fillId="0" borderId="1" xfId="3" applyNumberFormat="1" applyFont="1" applyFill="1" applyBorder="1" applyAlignment="1" applyProtection="1">
      <alignment horizontal="right" vertical="center" wrapText="1" shrinkToFit="1"/>
      <protection locked="0"/>
    </xf>
    <xf numFmtId="0" fontId="32" fillId="0" borderId="0" xfId="1011" applyFont="1" applyFill="1" applyProtection="1">
      <alignment vertical="center"/>
    </xf>
    <xf numFmtId="0" fontId="10" fillId="2" borderId="8" xfId="0"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protection locked="0"/>
    </xf>
    <xf numFmtId="202" fontId="26" fillId="0" borderId="1" xfId="3" applyNumberFormat="1" applyFont="1" applyFill="1" applyBorder="1" applyAlignment="1" applyProtection="1">
      <alignment horizontal="right" vertical="center" wrapText="1" shrinkToFit="1"/>
      <protection locked="0"/>
    </xf>
    <xf numFmtId="49" fontId="10" fillId="2" borderId="8" xfId="0" applyNumberFormat="1" applyFont="1" applyFill="1" applyBorder="1" applyAlignment="1" applyProtection="1">
      <alignment horizontal="left" vertical="center" wrapText="1"/>
    </xf>
    <xf numFmtId="3" fontId="9" fillId="2" borderId="1" xfId="0" applyNumberFormat="1"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left" vertical="center" wrapText="1"/>
    </xf>
    <xf numFmtId="3" fontId="9" fillId="2" borderId="1" xfId="0" applyNumberFormat="1" applyFont="1" applyFill="1" applyBorder="1" applyAlignment="1" applyProtection="1">
      <alignment horizontal="right" vertical="center"/>
    </xf>
    <xf numFmtId="49" fontId="46" fillId="2" borderId="8" xfId="0" applyNumberFormat="1" applyFont="1" applyFill="1" applyBorder="1" applyAlignment="1" applyProtection="1">
      <alignment horizontal="distributed" vertical="center"/>
    </xf>
    <xf numFmtId="49" fontId="46" fillId="2" borderId="1" xfId="0" applyNumberFormat="1" applyFont="1" applyFill="1" applyBorder="1" applyAlignment="1" applyProtection="1">
      <alignment horizontal="distributed" vertical="center" wrapText="1"/>
    </xf>
    <xf numFmtId="49" fontId="9" fillId="0" borderId="7" xfId="997" applyNumberFormat="1" applyFont="1" applyFill="1" applyBorder="1" applyAlignment="1" applyProtection="1">
      <alignment horizontal="left" vertical="center"/>
    </xf>
    <xf numFmtId="0" fontId="25" fillId="0" borderId="1" xfId="1012" applyFont="1" applyFill="1" applyBorder="1" applyAlignment="1" applyProtection="1">
      <alignment horizontal="left" vertical="center" wrapText="1"/>
    </xf>
    <xf numFmtId="3" fontId="25" fillId="0" borderId="1" xfId="0" applyNumberFormat="1" applyFont="1" applyFill="1" applyBorder="1" applyAlignment="1" applyProtection="1">
      <alignment horizontal="right" vertical="center"/>
    </xf>
    <xf numFmtId="0" fontId="25" fillId="3" borderId="1" xfId="1012" applyFont="1" applyFill="1" applyBorder="1" applyAlignment="1" applyProtection="1">
      <alignment horizontal="left" vertical="center" wrapText="1"/>
    </xf>
    <xf numFmtId="49" fontId="10" fillId="0" borderId="7" xfId="997" applyNumberFormat="1" applyFont="1" applyBorder="1" applyAlignment="1" applyProtection="1">
      <alignment horizontal="left" vertical="center"/>
    </xf>
    <xf numFmtId="0" fontId="26" fillId="3" borderId="1" xfId="1012" applyFont="1" applyFill="1" applyBorder="1" applyAlignment="1" applyProtection="1">
      <alignment horizontal="left" vertical="center" wrapText="1"/>
    </xf>
    <xf numFmtId="3" fontId="26" fillId="3" borderId="1" xfId="0" applyNumberFormat="1" applyFont="1" applyFill="1" applyBorder="1" applyAlignment="1" applyProtection="1">
      <alignment horizontal="right" vertical="center"/>
    </xf>
    <xf numFmtId="3" fontId="26" fillId="3" borderId="1" xfId="0" applyNumberFormat="1" applyFont="1" applyFill="1" applyBorder="1" applyAlignment="1" applyProtection="1">
      <alignment horizontal="right" vertical="center"/>
      <protection locked="0"/>
    </xf>
    <xf numFmtId="49" fontId="10" fillId="0" borderId="7" xfId="997" applyNumberFormat="1" applyFont="1" applyFill="1" applyBorder="1" applyAlignment="1" applyProtection="1">
      <alignment horizontal="left" vertical="center"/>
    </xf>
    <xf numFmtId="0" fontId="26" fillId="0" borderId="1" xfId="1012" applyFont="1" applyFill="1" applyBorder="1" applyAlignment="1" applyProtection="1">
      <alignment horizontal="left" vertical="center" wrapText="1"/>
    </xf>
    <xf numFmtId="3" fontId="26" fillId="0" borderId="1" xfId="0" applyNumberFormat="1" applyFont="1" applyFill="1" applyBorder="1" applyAlignment="1" applyProtection="1">
      <alignment horizontal="right" vertical="center"/>
    </xf>
    <xf numFmtId="3" fontId="26" fillId="0" borderId="1" xfId="0" applyNumberFormat="1" applyFont="1" applyFill="1" applyBorder="1" applyAlignment="1" applyProtection="1">
      <alignment horizontal="right" vertical="center"/>
      <protection locked="0"/>
    </xf>
    <xf numFmtId="0" fontId="25" fillId="0" borderId="1" xfId="1011" applyFont="1" applyFill="1" applyBorder="1" applyAlignment="1" applyProtection="1">
      <alignment horizontal="left" vertical="center" wrapText="1"/>
    </xf>
    <xf numFmtId="3" fontId="25" fillId="0" borderId="1" xfId="0" applyNumberFormat="1" applyFont="1" applyFill="1" applyBorder="1" applyAlignment="1" applyProtection="1">
      <alignment horizontal="right" vertical="center"/>
      <protection locked="0"/>
    </xf>
    <xf numFmtId="0" fontId="27" fillId="0" borderId="7" xfId="1012" applyFill="1" applyBorder="1" applyAlignment="1" applyProtection="1">
      <alignment horizontal="left" vertical="center"/>
    </xf>
    <xf numFmtId="0" fontId="25" fillId="0" borderId="1" xfId="1012" applyFont="1" applyFill="1" applyBorder="1" applyAlignment="1" applyProtection="1">
      <alignment horizontal="distributed" vertical="center" wrapText="1" indent="1"/>
    </xf>
    <xf numFmtId="3" fontId="27" fillId="0" borderId="0" xfId="1012" applyNumberFormat="1" applyFill="1" applyProtection="1">
      <alignment vertical="center"/>
    </xf>
    <xf numFmtId="0" fontId="32" fillId="0" borderId="0" xfId="1012" applyFont="1">
      <alignment vertical="center"/>
    </xf>
    <xf numFmtId="0" fontId="34" fillId="0" borderId="0" xfId="1012" applyFont="1" applyAlignment="1">
      <alignment horizontal="center" vertical="center"/>
    </xf>
    <xf numFmtId="200" fontId="27" fillId="0" borderId="0" xfId="1012" applyNumberFormat="1">
      <alignment vertical="center"/>
    </xf>
    <xf numFmtId="0" fontId="47" fillId="0" borderId="0" xfId="0" applyFont="1" applyFill="1" applyAlignment="1">
      <alignment horizontal="center" vertical="center"/>
    </xf>
    <xf numFmtId="0" fontId="32" fillId="0" borderId="0" xfId="1012" applyFont="1" applyFill="1">
      <alignment vertical="center"/>
    </xf>
    <xf numFmtId="0" fontId="26" fillId="0" borderId="0" xfId="1012" applyFont="1" applyFill="1">
      <alignment vertical="center"/>
    </xf>
    <xf numFmtId="0" fontId="48" fillId="0" borderId="0" xfId="1012" applyFont="1" applyFill="1">
      <alignment vertical="center"/>
    </xf>
    <xf numFmtId="200" fontId="26" fillId="0" borderId="0" xfId="1012" applyNumberFormat="1" applyFont="1" applyFill="1" applyAlignment="1">
      <alignment horizontal="right" vertical="center"/>
    </xf>
    <xf numFmtId="200" fontId="25" fillId="0" borderId="7" xfId="1012" applyNumberFormat="1" applyFont="1" applyFill="1" applyBorder="1" applyAlignment="1">
      <alignment horizontal="center" vertical="center" wrapText="1"/>
    </xf>
    <xf numFmtId="0" fontId="25" fillId="0" borderId="1" xfId="1012" applyFont="1" applyFill="1" applyBorder="1" applyAlignment="1">
      <alignment horizontal="distributed" vertical="center" wrapText="1" indent="3"/>
    </xf>
    <xf numFmtId="0" fontId="49" fillId="0" borderId="0" xfId="1010" applyFont="1" applyFill="1" applyAlignment="1">
      <alignment vertical="center" wrapText="1"/>
    </xf>
    <xf numFmtId="49" fontId="9" fillId="0" borderId="1" xfId="0" applyNumberFormat="1" applyFont="1" applyFill="1" applyBorder="1" applyAlignment="1" applyProtection="1">
      <alignment horizontal="left" vertical="center" wrapText="1"/>
    </xf>
    <xf numFmtId="3" fontId="9" fillId="0" borderId="1" xfId="0" applyNumberFormat="1" applyFont="1" applyFill="1" applyBorder="1" applyAlignment="1" applyProtection="1">
      <alignment horizontal="right" vertical="center"/>
      <protection locked="0"/>
    </xf>
    <xf numFmtId="0" fontId="32" fillId="0" borderId="0" xfId="1011" applyFont="1" applyFill="1">
      <alignment vertical="center"/>
    </xf>
    <xf numFmtId="202" fontId="25" fillId="0" borderId="1" xfId="3" applyNumberFormat="1" applyFont="1" applyFill="1" applyBorder="1" applyAlignment="1" applyProtection="1">
      <alignment horizontal="right" vertical="center" wrapText="1"/>
      <protection locked="0"/>
    </xf>
    <xf numFmtId="49" fontId="10" fillId="0" borderId="1" xfId="0" applyNumberFormat="1" applyFont="1" applyFill="1" applyBorder="1" applyAlignment="1" applyProtection="1">
      <alignment horizontal="left" vertical="center" wrapText="1"/>
    </xf>
    <xf numFmtId="3" fontId="10" fillId="0" borderId="1" xfId="0" applyNumberFormat="1" applyFont="1" applyFill="1" applyBorder="1" applyAlignment="1" applyProtection="1">
      <alignment horizontal="right" vertical="center"/>
      <protection locked="0"/>
    </xf>
    <xf numFmtId="202" fontId="26" fillId="0" borderId="1" xfId="3" applyNumberFormat="1" applyFont="1" applyFill="1" applyBorder="1" applyAlignment="1" applyProtection="1">
      <alignment horizontal="right" vertical="center" wrapText="1"/>
      <protection locked="0"/>
    </xf>
    <xf numFmtId="0" fontId="26" fillId="2" borderId="8" xfId="0" applyFont="1" applyFill="1" applyBorder="1" applyAlignment="1" applyProtection="1">
      <alignment vertical="center"/>
    </xf>
    <xf numFmtId="49" fontId="46" fillId="0" borderId="1" xfId="0" applyNumberFormat="1" applyFont="1" applyFill="1" applyBorder="1" applyAlignment="1" applyProtection="1">
      <alignment horizontal="distributed" vertical="center" wrapText="1"/>
    </xf>
    <xf numFmtId="0" fontId="25" fillId="0" borderId="7" xfId="1012" applyFont="1" applyFill="1" applyBorder="1" applyAlignment="1">
      <alignment horizontal="left" vertical="center"/>
    </xf>
    <xf numFmtId="0" fontId="25" fillId="0" borderId="1" xfId="1011" applyFont="1" applyFill="1" applyBorder="1" applyAlignment="1">
      <alignment horizontal="left" vertical="center"/>
    </xf>
    <xf numFmtId="200" fontId="25" fillId="0" borderId="1" xfId="1012" applyNumberFormat="1" applyFont="1" applyFill="1" applyBorder="1" applyAlignment="1" applyProtection="1">
      <alignment horizontal="right" vertical="center" wrapText="1"/>
      <protection locked="0"/>
    </xf>
    <xf numFmtId="0" fontId="25" fillId="0" borderId="1" xfId="1011" applyFont="1" applyFill="1" applyBorder="1" applyAlignment="1" applyProtection="1">
      <alignment horizontal="left" vertical="center"/>
    </xf>
    <xf numFmtId="0" fontId="26" fillId="0" borderId="7" xfId="1012" applyFont="1" applyFill="1" applyBorder="1" applyAlignment="1">
      <alignment horizontal="left" vertical="center"/>
    </xf>
    <xf numFmtId="0" fontId="26" fillId="0" borderId="1" xfId="1012" applyFont="1" applyFill="1" applyBorder="1" applyAlignment="1" applyProtection="1">
      <alignment horizontal="left" vertical="center"/>
    </xf>
    <xf numFmtId="200" fontId="26" fillId="0" borderId="1" xfId="1012" applyNumberFormat="1" applyFont="1" applyFill="1" applyBorder="1" applyAlignment="1" applyProtection="1">
      <alignment horizontal="right" vertical="center" wrapText="1"/>
      <protection locked="0"/>
    </xf>
    <xf numFmtId="0" fontId="26" fillId="0" borderId="7" xfId="1012" applyFont="1" applyBorder="1" applyAlignment="1">
      <alignment horizontal="left" vertical="center"/>
    </xf>
    <xf numFmtId="0" fontId="26" fillId="0" borderId="7" xfId="1012" applyFont="1" applyFill="1" applyBorder="1">
      <alignment vertical="center"/>
    </xf>
    <xf numFmtId="0" fontId="25" fillId="0" borderId="1" xfId="1012" applyFont="1" applyFill="1" applyBorder="1" applyAlignment="1">
      <alignment horizontal="distributed" vertical="center" indent="1"/>
    </xf>
    <xf numFmtId="3" fontId="10" fillId="2" borderId="1" xfId="0" applyNumberFormat="1" applyFont="1" applyFill="1" applyBorder="1" applyAlignment="1" applyProtection="1">
      <alignment horizontal="center" vertical="center"/>
      <protection locked="0"/>
    </xf>
    <xf numFmtId="0" fontId="1" fillId="0" borderId="0" xfId="0" applyFont="1" applyFill="1" applyBorder="1" applyAlignment="1"/>
    <xf numFmtId="0" fontId="47" fillId="0" borderId="0" xfId="0" applyFont="1" applyFill="1" applyBorder="1" applyAlignment="1">
      <alignment horizontal="center" vertical="center"/>
    </xf>
    <xf numFmtId="0" fontId="25" fillId="0" borderId="7" xfId="1012" applyFont="1" applyFill="1" applyBorder="1" applyAlignment="1" applyProtection="1">
      <alignment horizontal="left" vertical="center"/>
    </xf>
    <xf numFmtId="0" fontId="26" fillId="0" borderId="7" xfId="1012" applyFont="1" applyFill="1" applyBorder="1" applyAlignment="1" applyProtection="1">
      <alignment horizontal="left" vertical="center"/>
    </xf>
    <xf numFmtId="3" fontId="27" fillId="0" borderId="0" xfId="1012" applyNumberFormat="1">
      <alignment vertical="center"/>
    </xf>
    <xf numFmtId="10" fontId="1" fillId="0" borderId="0" xfId="0" applyNumberFormat="1" applyFont="1" applyFill="1" applyBorder="1" applyAlignment="1">
      <alignment horizontal="center" vertical="center"/>
    </xf>
    <xf numFmtId="10" fontId="47"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50" fillId="0" borderId="9" xfId="0" applyFont="1" applyFill="1" applyBorder="1" applyAlignment="1">
      <alignment horizontal="center" vertical="center"/>
    </xf>
    <xf numFmtId="10" fontId="10" fillId="0" borderId="0" xfId="0" applyNumberFormat="1" applyFont="1" applyAlignment="1">
      <alignment horizontal="center" vertical="center"/>
    </xf>
    <xf numFmtId="0" fontId="25" fillId="0" borderId="2" xfId="1015" applyFont="1" applyBorder="1" applyAlignment="1">
      <alignment horizontal="center" vertical="center"/>
    </xf>
    <xf numFmtId="0" fontId="25" fillId="0" borderId="7" xfId="1015" applyFont="1" applyBorder="1" applyAlignment="1">
      <alignment horizontal="center" vertical="center"/>
    </xf>
    <xf numFmtId="10" fontId="25" fillId="0" borderId="6" xfId="1015" applyNumberFormat="1" applyFont="1" applyBorder="1" applyAlignment="1">
      <alignment horizontal="center" vertical="center"/>
    </xf>
    <xf numFmtId="0" fontId="25" fillId="0" borderId="4" xfId="1015" applyFont="1" applyBorder="1" applyAlignment="1">
      <alignment horizontal="center" vertical="center"/>
    </xf>
    <xf numFmtId="10" fontId="25" fillId="0" borderId="1" xfId="1015" applyNumberFormat="1" applyFont="1" applyBorder="1" applyAlignment="1">
      <alignment horizontal="center" vertical="center"/>
    </xf>
    <xf numFmtId="49" fontId="25" fillId="0" borderId="1" xfId="783" applyNumberFormat="1" applyFont="1" applyFill="1" applyBorder="1" applyAlignment="1" applyProtection="1">
      <alignment horizontal="center" vertical="center"/>
    </xf>
    <xf numFmtId="0" fontId="51" fillId="0" borderId="1" xfId="0" applyFont="1" applyFill="1" applyBorder="1" applyAlignment="1">
      <alignment horizontal="center" vertical="center"/>
    </xf>
    <xf numFmtId="195" fontId="51" fillId="0" borderId="1" xfId="0" applyNumberFormat="1" applyFont="1" applyFill="1" applyBorder="1" applyAlignment="1">
      <alignment horizontal="center" vertical="center"/>
    </xf>
    <xf numFmtId="10" fontId="51" fillId="0" borderId="1" xfId="0" applyNumberFormat="1" applyFont="1" applyFill="1" applyBorder="1" applyAlignment="1">
      <alignment horizontal="center" vertical="center"/>
    </xf>
    <xf numFmtId="0" fontId="5" fillId="0" borderId="0" xfId="0" applyFont="1" applyFill="1" applyBorder="1" applyAlignment="1">
      <alignment horizontal="left" vertical="top" wrapText="1"/>
    </xf>
    <xf numFmtId="10" fontId="5" fillId="0" borderId="0" xfId="0" applyNumberFormat="1" applyFont="1" applyFill="1" applyBorder="1" applyAlignment="1">
      <alignment horizontal="center" vertical="center" wrapText="1"/>
    </xf>
    <xf numFmtId="0" fontId="52" fillId="0" borderId="0" xfId="913" applyFont="1" applyAlignment="1"/>
    <xf numFmtId="0" fontId="10" fillId="0" borderId="0" xfId="0" applyFont="1" applyAlignment="1">
      <alignment horizontal="right" vertical="center"/>
    </xf>
    <xf numFmtId="0" fontId="25" fillId="0" borderId="1" xfId="1015" applyFont="1" applyBorder="1" applyAlignment="1">
      <alignment horizontal="center" vertical="center" wrapText="1"/>
    </xf>
    <xf numFmtId="0" fontId="25" fillId="0" borderId="1" xfId="0" applyFont="1" applyBorder="1" applyAlignment="1">
      <alignment horizontal="left" vertical="center"/>
    </xf>
    <xf numFmtId="201" fontId="25" fillId="0" borderId="1" xfId="1" applyNumberFormat="1" applyFont="1" applyBorder="1" applyAlignment="1">
      <alignment horizontal="right" vertical="center" wrapText="1"/>
    </xf>
    <xf numFmtId="201" fontId="10" fillId="0" borderId="1" xfId="0" applyNumberFormat="1" applyFont="1" applyBorder="1" applyAlignment="1">
      <alignment horizontal="right" vertical="center" wrapText="1"/>
    </xf>
    <xf numFmtId="0" fontId="27" fillId="0" borderId="0" xfId="1012" applyFont="1" applyFill="1">
      <alignment vertical="center"/>
    </xf>
    <xf numFmtId="0" fontId="27" fillId="0" borderId="0" xfId="1012" applyFont="1">
      <alignment vertical="center"/>
    </xf>
    <xf numFmtId="200" fontId="27" fillId="0" borderId="0" xfId="1012" applyNumberFormat="1" applyFont="1">
      <alignment vertical="center"/>
    </xf>
    <xf numFmtId="201" fontId="27" fillId="0" borderId="0" xfId="1012" applyNumberFormat="1">
      <alignment vertical="center"/>
    </xf>
    <xf numFmtId="0" fontId="53" fillId="0" borderId="0" xfId="759" applyFont="1" applyAlignment="1">
      <alignment horizontal="center" vertical="center"/>
    </xf>
    <xf numFmtId="0" fontId="0" fillId="0" borderId="0" xfId="759" applyFont="1" applyAlignment="1">
      <alignment horizontal="right"/>
    </xf>
    <xf numFmtId="200" fontId="25" fillId="0" borderId="10" xfId="1012" applyNumberFormat="1" applyFont="1" applyBorder="1" applyAlignment="1">
      <alignment horizontal="center" vertical="center" wrapText="1"/>
    </xf>
    <xf numFmtId="201" fontId="27" fillId="3" borderId="0" xfId="510" applyNumberFormat="1" applyFont="1" applyFill="1" applyAlignment="1">
      <alignment horizontal="center" vertical="center" wrapText="1"/>
    </xf>
    <xf numFmtId="0" fontId="9" fillId="0" borderId="1" xfId="0" applyFont="1" applyFill="1" applyBorder="1" applyAlignment="1">
      <alignment horizontal="left" vertical="center" wrapText="1"/>
    </xf>
    <xf numFmtId="201" fontId="9" fillId="0" borderId="6" xfId="0" applyNumberFormat="1" applyFont="1" applyFill="1" applyBorder="1" applyAlignment="1">
      <alignment vertical="center" wrapText="1"/>
    </xf>
    <xf numFmtId="201" fontId="9" fillId="0" borderId="1" xfId="0" applyNumberFormat="1" applyFont="1" applyFill="1" applyBorder="1" applyAlignment="1">
      <alignment vertical="center" wrapText="1"/>
    </xf>
    <xf numFmtId="0" fontId="54" fillId="0" borderId="1" xfId="916" applyFont="1" applyFill="1" applyBorder="1" applyAlignment="1">
      <alignment horizontal="left" vertical="center" wrapText="1"/>
    </xf>
    <xf numFmtId="201" fontId="10" fillId="0" borderId="6" xfId="0" applyNumberFormat="1" applyFont="1" applyFill="1" applyBorder="1" applyAlignment="1">
      <alignment vertical="center" wrapText="1"/>
    </xf>
    <xf numFmtId="201" fontId="10" fillId="0" borderId="1" xfId="0" applyNumberFormat="1" applyFont="1" applyFill="1" applyBorder="1" applyAlignment="1">
      <alignment vertical="center" wrapText="1"/>
    </xf>
    <xf numFmtId="194" fontId="55" fillId="0" borderId="1" xfId="0" applyNumberFormat="1" applyFont="1" applyFill="1" applyBorder="1" applyAlignment="1">
      <alignment horizontal="center" vertical="center" wrapText="1"/>
    </xf>
    <xf numFmtId="0" fontId="8" fillId="0" borderId="0" xfId="759" applyFont="1" applyFill="1" applyBorder="1" applyAlignment="1">
      <alignment horizontal="center" vertical="center"/>
    </xf>
    <xf numFmtId="0" fontId="10" fillId="0" borderId="0" xfId="759" applyFont="1" applyBorder="1" applyAlignment="1">
      <alignment horizontal="left" vertical="center"/>
    </xf>
    <xf numFmtId="0" fontId="10" fillId="0" borderId="0" xfId="759" applyFont="1" applyBorder="1" applyAlignment="1">
      <alignment horizontal="right" vertical="center"/>
    </xf>
    <xf numFmtId="0" fontId="25" fillId="0" borderId="1" xfId="0" applyFont="1" applyBorder="1" applyAlignment="1">
      <alignment horizontal="center" vertical="center" wrapText="1"/>
    </xf>
    <xf numFmtId="195" fontId="9" fillId="0" borderId="1" xfId="762" applyNumberFormat="1" applyFont="1" applyFill="1" applyBorder="1" applyAlignment="1">
      <alignment horizontal="left" vertical="center"/>
    </xf>
    <xf numFmtId="201" fontId="9" fillId="0" borderId="1" xfId="762" applyNumberFormat="1" applyFont="1" applyFill="1" applyBorder="1" applyAlignment="1">
      <alignment horizontal="right" vertical="center" wrapText="1"/>
    </xf>
    <xf numFmtId="195" fontId="10" fillId="0" borderId="1" xfId="762" applyNumberFormat="1" applyFont="1" applyFill="1" applyBorder="1" applyAlignment="1">
      <alignment horizontal="left" vertical="center"/>
    </xf>
    <xf numFmtId="201" fontId="10" fillId="0" borderId="1" xfId="762" applyNumberFormat="1" applyFont="1" applyFill="1" applyBorder="1" applyAlignment="1">
      <alignment horizontal="right" vertical="center" wrapText="1"/>
    </xf>
    <xf numFmtId="0" fontId="9" fillId="0" borderId="1" xfId="762" applyFont="1" applyFill="1" applyBorder="1" applyAlignment="1">
      <alignment horizontal="center" vertical="center"/>
    </xf>
    <xf numFmtId="0" fontId="2" fillId="3" borderId="0" xfId="1012" applyFont="1" applyFill="1" applyAlignment="1">
      <alignment horizontal="center" vertical="center"/>
    </xf>
    <xf numFmtId="0" fontId="32" fillId="3" borderId="0" xfId="1012" applyFont="1" applyFill="1">
      <alignment vertical="center"/>
    </xf>
    <xf numFmtId="0" fontId="10" fillId="0" borderId="0" xfId="1012" applyFont="1">
      <alignment vertical="center"/>
    </xf>
    <xf numFmtId="0" fontId="48" fillId="3" borderId="0" xfId="1012" applyFont="1" applyFill="1">
      <alignment vertical="center"/>
    </xf>
    <xf numFmtId="200" fontId="26" fillId="3" borderId="0" xfId="1012" applyNumberFormat="1" applyFont="1" applyFill="1" applyBorder="1" applyAlignment="1">
      <alignment horizontal="right" vertical="center"/>
    </xf>
    <xf numFmtId="200" fontId="25" fillId="3" borderId="1" xfId="1012" applyNumberFormat="1" applyFont="1" applyFill="1" applyBorder="1" applyAlignment="1">
      <alignment horizontal="center" vertical="center" wrapText="1"/>
    </xf>
    <xf numFmtId="0" fontId="25" fillId="3" borderId="1" xfId="1012" applyFont="1" applyFill="1" applyBorder="1" applyAlignment="1">
      <alignment horizontal="distributed" vertical="center" wrapText="1" indent="3"/>
    </xf>
    <xf numFmtId="0" fontId="9" fillId="2" borderId="1"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10" fillId="2" borderId="1" xfId="0" applyNumberFormat="1" applyFont="1" applyFill="1" applyBorder="1" applyAlignment="1" applyProtection="1">
      <alignment horizontal="right" vertical="center"/>
      <protection locked="0"/>
    </xf>
    <xf numFmtId="3" fontId="0" fillId="3" borderId="11" xfId="0" applyNumberFormat="1" applyFont="1" applyFill="1" applyBorder="1" applyAlignment="1" applyProtection="1">
      <alignment horizontal="right" vertical="center" wrapText="1"/>
    </xf>
    <xf numFmtId="0" fontId="0" fillId="3" borderId="11" xfId="0" applyNumberFormat="1" applyFont="1" applyFill="1" applyBorder="1" applyAlignment="1" applyProtection="1">
      <alignment horizontal="right" vertical="center" wrapText="1"/>
    </xf>
    <xf numFmtId="0" fontId="26" fillId="2" borderId="1" xfId="0" applyFont="1" applyFill="1" applyBorder="1" applyAlignment="1" applyProtection="1">
      <alignment horizontal="left" vertical="center"/>
      <protection locked="0"/>
    </xf>
    <xf numFmtId="0" fontId="32" fillId="3" borderId="11" xfId="0" applyNumberFormat="1" applyFont="1" applyFill="1" applyBorder="1" applyAlignment="1" applyProtection="1">
      <alignment vertical="center" wrapText="1"/>
      <protection locked="0"/>
    </xf>
    <xf numFmtId="0" fontId="10" fillId="2" borderId="1" xfId="0" applyFont="1" applyFill="1" applyBorder="1" applyAlignment="1" applyProtection="1">
      <alignment horizontal="left" vertical="center"/>
      <protection locked="0"/>
    </xf>
    <xf numFmtId="3" fontId="32" fillId="3" borderId="11" xfId="0" applyNumberFormat="1" applyFont="1" applyFill="1" applyBorder="1" applyAlignment="1" applyProtection="1">
      <alignment vertical="center" wrapText="1"/>
      <protection locked="0"/>
    </xf>
    <xf numFmtId="0" fontId="32" fillId="3" borderId="12" xfId="0" applyNumberFormat="1" applyFont="1" applyFill="1" applyBorder="1" applyAlignment="1" applyProtection="1">
      <alignment vertical="center" wrapText="1"/>
      <protection locked="0"/>
    </xf>
    <xf numFmtId="0" fontId="25" fillId="0" borderId="1" xfId="0" applyFont="1" applyFill="1" applyBorder="1" applyAlignment="1">
      <alignment horizontal="left" vertical="center"/>
    </xf>
    <xf numFmtId="49" fontId="25" fillId="3" borderId="1" xfId="0" applyNumberFormat="1" applyFont="1" applyFill="1" applyBorder="1" applyAlignment="1">
      <alignment vertical="center" wrapText="1"/>
    </xf>
    <xf numFmtId="201" fontId="25" fillId="3" borderId="1" xfId="1" applyNumberFormat="1" applyFont="1" applyFill="1" applyBorder="1" applyAlignment="1" applyProtection="1">
      <alignment horizontal="right" vertical="center" wrapText="1"/>
      <protection locked="0"/>
    </xf>
    <xf numFmtId="0" fontId="56" fillId="2" borderId="1" xfId="0" applyFont="1" applyFill="1" applyBorder="1" applyAlignment="1" applyProtection="1">
      <alignment horizontal="left" vertical="center"/>
    </xf>
    <xf numFmtId="49" fontId="10" fillId="2" borderId="1" xfId="0" applyNumberFormat="1" applyFont="1" applyFill="1" applyBorder="1" applyAlignment="1" applyProtection="1">
      <alignment vertical="center" wrapText="1"/>
    </xf>
    <xf numFmtId="49" fontId="9" fillId="2" borderId="1" xfId="0" applyNumberFormat="1" applyFont="1" applyFill="1" applyBorder="1" applyAlignment="1" applyProtection="1">
      <alignment vertical="center" wrapText="1"/>
    </xf>
    <xf numFmtId="49" fontId="25" fillId="0" borderId="1" xfId="0" applyNumberFormat="1" applyFont="1" applyBorder="1" applyAlignment="1">
      <alignment vertical="center" wrapText="1"/>
    </xf>
    <xf numFmtId="49" fontId="10" fillId="2" borderId="1"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protection locked="0"/>
    </xf>
    <xf numFmtId="201" fontId="25" fillId="0" borderId="1" xfId="1" applyNumberFormat="1" applyFont="1" applyFill="1" applyBorder="1" applyAlignment="1" applyProtection="1">
      <alignment horizontal="right" vertical="center" wrapText="1"/>
      <protection locked="0"/>
    </xf>
    <xf numFmtId="49" fontId="9" fillId="2" borderId="1" xfId="0" applyNumberFormat="1" applyFont="1" applyFill="1" applyBorder="1" applyAlignment="1" applyProtection="1">
      <alignment horizontal="right" vertical="center" wrapText="1"/>
    </xf>
    <xf numFmtId="49" fontId="10" fillId="2" borderId="1" xfId="0" applyNumberFormat="1" applyFont="1" applyFill="1" applyBorder="1" applyAlignment="1" applyProtection="1">
      <alignment horizontal="left" vertical="center"/>
      <protection locked="0"/>
    </xf>
    <xf numFmtId="201" fontId="25" fillId="3" borderId="1" xfId="1" applyNumberFormat="1" applyFont="1" applyFill="1" applyBorder="1" applyAlignment="1" applyProtection="1">
      <alignment horizontal="right" vertical="center" wrapText="1" shrinkToFit="1"/>
      <protection locked="0"/>
    </xf>
    <xf numFmtId="49" fontId="9" fillId="2" borderId="1" xfId="0" applyNumberFormat="1" applyFont="1" applyFill="1" applyBorder="1" applyAlignment="1" applyProtection="1">
      <alignment horizontal="left" vertical="center" wrapText="1"/>
      <protection locked="0"/>
    </xf>
    <xf numFmtId="49" fontId="26" fillId="2" borderId="1" xfId="0" applyNumberFormat="1" applyFont="1" applyFill="1" applyBorder="1" applyAlignment="1" applyProtection="1">
      <alignment horizontal="left" vertical="center" wrapText="1"/>
      <protection locked="0"/>
    </xf>
    <xf numFmtId="201" fontId="25" fillId="0" borderId="1" xfId="1" applyNumberFormat="1" applyFont="1" applyFill="1" applyBorder="1" applyAlignment="1" applyProtection="1">
      <alignment vertical="center" wrapText="1"/>
      <protection locked="0"/>
    </xf>
    <xf numFmtId="0" fontId="26" fillId="0" borderId="1" xfId="0" applyFont="1" applyFill="1" applyBorder="1" applyAlignment="1">
      <alignment horizontal="left" vertical="center"/>
    </xf>
    <xf numFmtId="49" fontId="25" fillId="3" borderId="1" xfId="1023" applyNumberFormat="1" applyFont="1" applyFill="1" applyBorder="1" applyAlignment="1" applyProtection="1">
      <alignment horizontal="left" vertical="center"/>
    </xf>
    <xf numFmtId="0" fontId="25" fillId="3" borderId="1" xfId="1012" applyFont="1" applyFill="1" applyBorder="1" applyAlignment="1">
      <alignment horizontal="center" vertical="center" wrapText="1"/>
    </xf>
    <xf numFmtId="0" fontId="0" fillId="0" borderId="0" xfId="0" applyAlignment="1" applyProtection="1"/>
    <xf numFmtId="0" fontId="25" fillId="0" borderId="0" xfId="1012" applyFont="1" applyFill="1" applyAlignment="1">
      <alignment horizontal="center" vertical="center" wrapText="1"/>
    </xf>
    <xf numFmtId="0" fontId="27" fillId="3" borderId="0" xfId="1011" applyFill="1">
      <alignment vertical="center"/>
    </xf>
    <xf numFmtId="0" fontId="27" fillId="0" borderId="0" xfId="1011" applyFill="1">
      <alignment vertical="center"/>
    </xf>
    <xf numFmtId="0" fontId="0" fillId="0" borderId="0" xfId="0" applyFill="1" applyAlignment="1" applyProtection="1"/>
    <xf numFmtId="0" fontId="26" fillId="0" borderId="0" xfId="1012" applyFont="1" applyFill="1" applyAlignment="1">
      <alignment horizontal="left" vertical="center"/>
    </xf>
    <xf numFmtId="200" fontId="26" fillId="0" borderId="0" xfId="1012" applyNumberFormat="1" applyFont="1" applyFill="1" applyBorder="1" applyAlignment="1">
      <alignment horizontal="right" vertical="center"/>
    </xf>
    <xf numFmtId="200" fontId="25" fillId="0" borderId="7" xfId="1012" applyNumberFormat="1" applyFont="1" applyFill="1" applyBorder="1" applyAlignment="1">
      <alignment vertical="center" wrapText="1"/>
    </xf>
    <xf numFmtId="0" fontId="25" fillId="0" borderId="7" xfId="1012" applyNumberFormat="1" applyFont="1" applyFill="1" applyBorder="1" applyAlignment="1">
      <alignment horizontal="left" vertical="center"/>
    </xf>
    <xf numFmtId="0" fontId="25" fillId="0" borderId="1" xfId="1012" applyNumberFormat="1" applyFont="1" applyFill="1" applyBorder="1" applyAlignment="1">
      <alignment vertical="center" wrapText="1"/>
    </xf>
    <xf numFmtId="202" fontId="26" fillId="3" borderId="1" xfId="3" applyNumberFormat="1" applyFont="1" applyFill="1" applyBorder="1" applyAlignment="1" applyProtection="1">
      <alignment horizontal="right" vertical="center" wrapText="1"/>
      <protection locked="0"/>
    </xf>
    <xf numFmtId="0" fontId="26" fillId="0" borderId="1" xfId="1012" applyFont="1" applyFill="1" applyBorder="1" applyAlignment="1">
      <alignment horizontal="left" vertical="center" wrapText="1"/>
    </xf>
    <xf numFmtId="201" fontId="26" fillId="0" borderId="1" xfId="1" applyNumberFormat="1" applyFont="1" applyFill="1" applyBorder="1" applyAlignment="1" applyProtection="1">
      <alignment horizontal="right" vertical="center" wrapText="1"/>
      <protection locked="0"/>
    </xf>
    <xf numFmtId="0" fontId="26" fillId="3" borderId="7" xfId="1012" applyFont="1" applyFill="1" applyBorder="1" applyAlignment="1">
      <alignment horizontal="left" vertical="center"/>
    </xf>
    <xf numFmtId="0" fontId="26" fillId="3" borderId="1" xfId="1012" applyFont="1" applyFill="1" applyBorder="1" applyAlignment="1">
      <alignment horizontal="left" vertical="center" wrapText="1"/>
    </xf>
    <xf numFmtId="201" fontId="26" fillId="3" borderId="1" xfId="1" applyNumberFormat="1" applyFont="1" applyFill="1" applyBorder="1" applyAlignment="1" applyProtection="1">
      <alignment horizontal="right" vertical="center" wrapText="1"/>
      <protection locked="0"/>
    </xf>
    <xf numFmtId="0" fontId="27" fillId="3" borderId="0" xfId="1012" applyFill="1" applyProtection="1">
      <alignment vertical="center"/>
    </xf>
    <xf numFmtId="0" fontId="26" fillId="0" borderId="7" xfId="1012" applyFont="1" applyFill="1" applyBorder="1" applyAlignment="1">
      <alignment horizontal="left" vertical="top" wrapText="1"/>
    </xf>
    <xf numFmtId="0" fontId="26" fillId="0" borderId="1" xfId="1012" applyNumberFormat="1" applyFont="1" applyFill="1" applyBorder="1" applyAlignment="1">
      <alignment vertical="center" wrapText="1"/>
    </xf>
    <xf numFmtId="0" fontId="25" fillId="0" borderId="7" xfId="1012" applyFont="1" applyFill="1" applyBorder="1" applyAlignment="1">
      <alignment horizontal="distributed" vertical="center"/>
    </xf>
    <xf numFmtId="49" fontId="25" fillId="0" borderId="1" xfId="0" applyNumberFormat="1" applyFont="1" applyFill="1" applyBorder="1" applyAlignment="1" applyProtection="1">
      <alignment horizontal="distributed" vertical="center" wrapText="1"/>
    </xf>
    <xf numFmtId="0" fontId="25" fillId="0" borderId="7" xfId="1012" applyNumberFormat="1" applyFont="1" applyFill="1" applyBorder="1" applyAlignment="1" applyProtection="1">
      <alignment horizontal="left" vertical="center"/>
    </xf>
    <xf numFmtId="0" fontId="25" fillId="0" borderId="1" xfId="1012" applyNumberFormat="1" applyFont="1" applyFill="1" applyBorder="1" applyAlignment="1" applyProtection="1">
      <alignment vertical="center" wrapText="1"/>
    </xf>
    <xf numFmtId="0" fontId="26" fillId="3" borderId="7" xfId="1011" applyFont="1" applyFill="1" applyBorder="1" applyAlignment="1" applyProtection="1">
      <alignment horizontal="left" vertical="center"/>
    </xf>
    <xf numFmtId="0" fontId="26" fillId="3" borderId="1" xfId="1011" applyFont="1" applyFill="1" applyBorder="1" applyAlignment="1" applyProtection="1">
      <alignment horizontal="left" vertical="center" wrapText="1"/>
    </xf>
    <xf numFmtId="0" fontId="26" fillId="0" borderId="1" xfId="1011" applyFont="1" applyFill="1" applyBorder="1" applyAlignment="1" applyProtection="1">
      <alignment horizontal="left" vertical="center" wrapText="1"/>
    </xf>
    <xf numFmtId="0" fontId="42" fillId="0" borderId="7" xfId="1012" applyFont="1" applyFill="1" applyBorder="1" applyAlignment="1">
      <alignment horizontal="distributed" vertical="center"/>
    </xf>
    <xf numFmtId="0" fontId="25" fillId="0" borderId="1" xfId="1012" applyFont="1" applyFill="1" applyBorder="1" applyAlignment="1">
      <alignment horizontal="distributed" vertical="center" wrapText="1" indent="2"/>
    </xf>
    <xf numFmtId="201" fontId="27" fillId="0" borderId="0" xfId="1012" applyNumberFormat="1" applyFill="1">
      <alignment vertical="center"/>
    </xf>
    <xf numFmtId="0" fontId="0" fillId="0" borderId="0" xfId="1012" applyFont="1" applyFill="1">
      <alignment vertical="center"/>
    </xf>
    <xf numFmtId="200" fontId="25" fillId="0" borderId="13" xfId="1012" applyNumberFormat="1" applyFont="1" applyFill="1" applyBorder="1" applyAlignment="1">
      <alignment horizontal="center" vertical="center" wrapText="1"/>
    </xf>
    <xf numFmtId="0" fontId="25" fillId="0" borderId="1" xfId="1012" applyFont="1" applyFill="1" applyBorder="1" applyAlignment="1">
      <alignment horizontal="center" vertical="center" wrapText="1"/>
    </xf>
    <xf numFmtId="200" fontId="25" fillId="0" borderId="0" xfId="1012" applyNumberFormat="1" applyFont="1" applyFill="1" applyAlignment="1">
      <alignment horizontal="center" vertical="center" wrapText="1"/>
    </xf>
    <xf numFmtId="201" fontId="26" fillId="0" borderId="1" xfId="1022" applyNumberFormat="1" applyFont="1" applyFill="1" applyBorder="1" applyAlignment="1" applyProtection="1">
      <alignment vertical="center" wrapText="1"/>
    </xf>
    <xf numFmtId="202" fontId="26" fillId="0" borderId="1" xfId="3" applyNumberFormat="1" applyFont="1" applyFill="1" applyBorder="1" applyAlignment="1" applyProtection="1">
      <alignment vertical="center" wrapText="1"/>
      <protection locked="0"/>
    </xf>
    <xf numFmtId="49" fontId="26" fillId="0" borderId="1" xfId="1022" applyNumberFormat="1" applyFont="1" applyFill="1" applyBorder="1" applyAlignment="1" applyProtection="1">
      <alignment horizontal="left" vertical="center" wrapText="1"/>
    </xf>
    <xf numFmtId="0" fontId="25" fillId="0" borderId="1" xfId="1012" applyFont="1" applyFill="1" applyBorder="1" applyAlignment="1">
      <alignment vertical="center" wrapText="1"/>
    </xf>
    <xf numFmtId="201" fontId="25" fillId="0" borderId="1" xfId="1" applyNumberFormat="1" applyFont="1" applyFill="1" applyBorder="1" applyAlignment="1" applyProtection="1">
      <alignment horizontal="center" vertical="center" wrapText="1"/>
      <protection locked="0"/>
    </xf>
    <xf numFmtId="0" fontId="26" fillId="0" borderId="7" xfId="1012" applyNumberFormat="1" applyFont="1" applyFill="1" applyBorder="1" applyAlignment="1">
      <alignment horizontal="left" vertical="center"/>
    </xf>
    <xf numFmtId="0" fontId="26" fillId="0" borderId="1" xfId="1012" applyNumberFormat="1" applyFont="1" applyFill="1" applyBorder="1" applyAlignment="1">
      <alignment horizontal="left" vertical="center" wrapText="1"/>
    </xf>
    <xf numFmtId="0" fontId="26" fillId="0" borderId="7" xfId="1011" applyFont="1" applyFill="1" applyBorder="1" applyAlignment="1">
      <alignment horizontal="left" vertical="center"/>
    </xf>
    <xf numFmtId="0" fontId="25" fillId="0" borderId="1" xfId="1012" applyNumberFormat="1" applyFont="1" applyFill="1" applyBorder="1" applyAlignment="1">
      <alignment horizontal="left" vertical="center" wrapText="1"/>
    </xf>
    <xf numFmtId="0" fontId="57" fillId="0" borderId="0" xfId="1012" applyFont="1" applyFill="1">
      <alignment vertical="center"/>
    </xf>
    <xf numFmtId="3" fontId="27" fillId="0" borderId="0" xfId="1012" applyNumberFormat="1" applyFill="1">
      <alignment vertical="center"/>
    </xf>
    <xf numFmtId="0" fontId="25" fillId="3" borderId="0" xfId="1012" applyFont="1" applyFill="1" applyAlignment="1" applyProtection="1">
      <alignment horizontal="center" vertical="center" wrapText="1"/>
    </xf>
    <xf numFmtId="0" fontId="26" fillId="3" borderId="0" xfId="1012" applyFont="1" applyFill="1" applyProtection="1">
      <alignment vertical="center"/>
    </xf>
    <xf numFmtId="0" fontId="27" fillId="3" borderId="0" xfId="1011" applyFill="1" applyProtection="1">
      <alignment vertical="center"/>
    </xf>
    <xf numFmtId="200" fontId="27" fillId="3" borderId="0" xfId="1012" applyNumberFormat="1" applyFill="1" applyProtection="1">
      <alignment vertical="center"/>
    </xf>
    <xf numFmtId="0" fontId="58" fillId="3" borderId="0" xfId="1012" applyFont="1" applyFill="1" applyProtection="1">
      <alignment vertical="center"/>
    </xf>
    <xf numFmtId="0" fontId="26" fillId="0" borderId="0" xfId="1012" applyFont="1" applyFill="1" applyAlignment="1" applyProtection="1">
      <alignment horizontal="left" vertical="center"/>
    </xf>
    <xf numFmtId="0" fontId="48" fillId="0" borderId="0" xfId="1012" applyFont="1" applyFill="1" applyProtection="1">
      <alignment vertical="center"/>
    </xf>
    <xf numFmtId="0" fontId="25" fillId="0" borderId="1" xfId="1012" applyFont="1" applyFill="1" applyBorder="1" applyAlignment="1" applyProtection="1">
      <alignment horizontal="center" vertical="center" wrapText="1"/>
    </xf>
    <xf numFmtId="200" fontId="25" fillId="0" borderId="0" xfId="1012" applyNumberFormat="1" applyFont="1" applyFill="1" applyAlignment="1" applyProtection="1">
      <alignment horizontal="center" vertical="center" wrapText="1"/>
    </xf>
    <xf numFmtId="0" fontId="32" fillId="0" borderId="0" xfId="1011" applyFont="1" applyFill="1" applyAlignment="1" applyProtection="1">
      <alignment horizontal="center" vertical="center"/>
    </xf>
    <xf numFmtId="0" fontId="26" fillId="0" borderId="7" xfId="1012" applyFont="1" applyFill="1" applyBorder="1" applyAlignment="1" applyProtection="1">
      <alignment horizontal="left" vertical="top" wrapText="1"/>
    </xf>
    <xf numFmtId="0" fontId="26" fillId="0" borderId="1" xfId="1012" applyNumberFormat="1" applyFont="1" applyFill="1" applyBorder="1" applyAlignment="1" applyProtection="1">
      <alignment vertical="center" wrapText="1"/>
    </xf>
    <xf numFmtId="0" fontId="25" fillId="0" borderId="7" xfId="1012" applyFont="1" applyFill="1" applyBorder="1" applyAlignment="1" applyProtection="1">
      <alignment horizontal="distributed" vertical="center"/>
    </xf>
    <xf numFmtId="0" fontId="26" fillId="0" borderId="7" xfId="1011" applyFont="1" applyFill="1" applyBorder="1" applyAlignment="1" applyProtection="1">
      <alignment horizontal="left" vertical="center"/>
    </xf>
    <xf numFmtId="0" fontId="42" fillId="0" borderId="7" xfId="1012" applyFont="1" applyFill="1" applyBorder="1" applyAlignment="1" applyProtection="1">
      <alignment horizontal="distributed" vertical="center"/>
    </xf>
    <xf numFmtId="0" fontId="25" fillId="0" borderId="1" xfId="1012" applyNumberFormat="1" applyFont="1" applyFill="1" applyBorder="1" applyAlignment="1" applyProtection="1">
      <alignment horizontal="distributed" vertical="center"/>
    </xf>
    <xf numFmtId="3" fontId="27" fillId="3" borderId="0" xfId="1012" applyNumberFormat="1" applyFill="1" applyProtection="1">
      <alignment vertical="center"/>
    </xf>
    <xf numFmtId="0" fontId="26" fillId="0" borderId="7" xfId="1012" applyFont="1" applyFill="1" applyBorder="1" applyAlignment="1" applyProtection="1" quotePrefix="1">
      <alignment horizontal="left" vertical="center"/>
    </xf>
    <xf numFmtId="0" fontId="26" fillId="3" borderId="7" xfId="1012" applyFont="1" applyFill="1" applyBorder="1" applyAlignment="1" quotePrefix="1">
      <alignment horizontal="left" vertical="center"/>
    </xf>
    <xf numFmtId="49" fontId="11" fillId="0" borderId="1" xfId="889" applyNumberFormat="1" applyFont="1" applyFill="1" applyBorder="1" applyAlignment="1" quotePrefix="1">
      <alignment horizontal="center" vertical="center" wrapText="1"/>
    </xf>
  </cellXfs>
  <cellStyles count="133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_Book1_1 2 2 2" xfId="49"/>
    <cellStyle name="部门 4" xfId="50"/>
    <cellStyle name="强调文字颜色 2 3 2" xfId="51"/>
    <cellStyle name="Accent5 9" xfId="52"/>
    <cellStyle name="汇总 6" xfId="53"/>
    <cellStyle name="百分比 2 8 2" xfId="54"/>
    <cellStyle name="args.style" xfId="55"/>
    <cellStyle name="好 3 2 2" xfId="56"/>
    <cellStyle name="Accent1 5" xfId="57"/>
    <cellStyle name="Accent2 - 40%" xfId="58"/>
    <cellStyle name="常规 3 4 3" xfId="59"/>
    <cellStyle name="Accent2 - 20% 2" xfId="60"/>
    <cellStyle name="常规 3 2 3 2" xfId="61"/>
    <cellStyle name="_Book1_2 2" xfId="62"/>
    <cellStyle name="常规 26 2" xfId="63"/>
    <cellStyle name="Accent6 4" xfId="64"/>
    <cellStyle name="日期" xfId="65"/>
    <cellStyle name="60% - 强调文字颜色 6 3 2" xfId="66"/>
    <cellStyle name="Accent2 - 60%" xfId="67"/>
    <cellStyle name="好_0605石屏县 2 2" xfId="68"/>
    <cellStyle name="Input [yellow] 4" xfId="69"/>
    <cellStyle name="60% - 强调文字颜色 4 2 2 2" xfId="70"/>
    <cellStyle name="差_Book1 2" xfId="71"/>
    <cellStyle name="Accent4 5" xfId="72"/>
    <cellStyle name="_ET_STYLE_NoName_00__Sheet3" xfId="73"/>
    <cellStyle name="60% - 强调文字颜色 2 3" xfId="74"/>
    <cellStyle name="Accent5 - 60% 2 2" xfId="75"/>
    <cellStyle name="Accent6 3" xfId="76"/>
    <cellStyle name="Accent3 4 2" xfId="77"/>
    <cellStyle name="百分比 7" xfId="78"/>
    <cellStyle name="常规 6 5" xfId="79"/>
    <cellStyle name="常规 4 2 2 3" xfId="80"/>
    <cellStyle name="60% - 强调文字颜色 2 2 2" xfId="81"/>
    <cellStyle name="Accent1 - 60% 2 2" xfId="82"/>
    <cellStyle name="标题 1 5 2" xfId="83"/>
    <cellStyle name="百分比 4" xfId="84"/>
    <cellStyle name="差 7" xfId="85"/>
    <cellStyle name="0,0_x000d__x000a_NA_x000d__x000a_" xfId="86"/>
    <cellStyle name="60% - 强调文字颜色 2 2 2 2" xfId="87"/>
    <cellStyle name="百分比 5" xfId="88"/>
    <cellStyle name="Accent4 2 2" xfId="89"/>
    <cellStyle name="Accent6 2" xfId="90"/>
    <cellStyle name="百分比 6" xfId="91"/>
    <cellStyle name="Accent6 5" xfId="92"/>
    <cellStyle name="40% - 强调文字颜色 4 2" xfId="93"/>
    <cellStyle name="常规 2 2 2 5" xfId="94"/>
    <cellStyle name="PSHeading 4" xfId="95"/>
    <cellStyle name="60% - 强调文字颜色 4 2 3" xfId="96"/>
    <cellStyle name="20% - 强调文字颜色 3 3" xfId="97"/>
    <cellStyle name="常规 2 2 2 4" xfId="98"/>
    <cellStyle name="编号 3 2" xfId="99"/>
    <cellStyle name="Accent6 - 20% 2 2" xfId="100"/>
    <cellStyle name="Accent2 - 40% 2" xfId="101"/>
    <cellStyle name="好_2008年地州对账表(国库资金）" xfId="102"/>
    <cellStyle name="Accent2 - 40% 3" xfId="103"/>
    <cellStyle name="PSChar" xfId="104"/>
    <cellStyle name="60% - 强调文字颜色 5 2 2 2" xfId="105"/>
    <cellStyle name="Accent6 6" xfId="106"/>
    <cellStyle name="标题 1 4 2" xfId="107"/>
    <cellStyle name="_弱电系统设备配置报价清单" xfId="108"/>
    <cellStyle name="Accent6 7" xfId="109"/>
    <cellStyle name="标题 1 4 3" xfId="110"/>
    <cellStyle name="_Book1_2 3" xfId="111"/>
    <cellStyle name="常规 2 12 2" xfId="112"/>
    <cellStyle name="Accent2 - 20% 3" xfId="113"/>
    <cellStyle name="_ET_STYLE_NoName_00__Book1" xfId="114"/>
    <cellStyle name="_ET_STYLE_NoName_00_" xfId="115"/>
    <cellStyle name="_Book1_1" xfId="116"/>
    <cellStyle name="_20100326高清市院遂宁检察院1080P配置清单26日改" xfId="117"/>
    <cellStyle name="_Book1_2 2 2" xfId="118"/>
    <cellStyle name="Accent2 - 20% 2 2" xfId="119"/>
    <cellStyle name="百分比 2 2 4" xfId="120"/>
    <cellStyle name="_Book1_2 2 3" xfId="121"/>
    <cellStyle name="百分比 2 10 2" xfId="122"/>
    <cellStyle name="百分比 2 2 5" xfId="123"/>
    <cellStyle name="_Book1_2 2 2 2" xfId="124"/>
    <cellStyle name="百分比 2 2 4 2" xfId="125"/>
    <cellStyle name="_Book1_3 2" xfId="126"/>
    <cellStyle name="常规 2 7 2" xfId="127"/>
    <cellStyle name="_Book1" xfId="128"/>
    <cellStyle name="_Book1_2" xfId="129"/>
    <cellStyle name="常规 3 2 3" xfId="130"/>
    <cellStyle name="Accent2 - 20%" xfId="131"/>
    <cellStyle name="_Book1_2 3 2" xfId="132"/>
    <cellStyle name="百分比 2 3 4" xfId="133"/>
    <cellStyle name="_Book1_2 4" xfId="134"/>
    <cellStyle name="_Book1_3" xfId="135"/>
    <cellStyle name="超级链接 2" xfId="136"/>
    <cellStyle name="Accent1 4 2" xfId="137"/>
    <cellStyle name="_ET_STYLE_NoName_00__Book1_1" xfId="138"/>
    <cellStyle name="Accent5 - 60% 3" xfId="139"/>
    <cellStyle name="_ET_STYLE_NoName_00__Book1_1 2" xfId="140"/>
    <cellStyle name="_ET_STYLE_NoName_00__Book1_1 2 2" xfId="141"/>
    <cellStyle name="Percent [2]" xfId="142"/>
    <cellStyle name="百分比 2 7 2" xfId="143"/>
    <cellStyle name="_ET_STYLE_NoName_00__Book1_1 2 3" xfId="144"/>
    <cellStyle name="标题 2 2 2 2" xfId="145"/>
    <cellStyle name="_ET_STYLE_NoName_00__Book1_1 3" xfId="146"/>
    <cellStyle name="_ET_STYLE_NoName_00__Book1_1 3 2" xfId="147"/>
    <cellStyle name="超级链接" xfId="148"/>
    <cellStyle name="Accent1 4" xfId="149"/>
    <cellStyle name="_ET_STYLE_NoName_00__Book1_1 4" xfId="150"/>
    <cellStyle name="_关闭破产企业已移交地方管理中小学校退休教师情况明细表(1)" xfId="151"/>
    <cellStyle name="Accent5 4"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20% - 强调文字颜色 2 3" xfId="161"/>
    <cellStyle name="60% - 强调文字颜色 3 2 2 2" xfId="162"/>
    <cellStyle name="常规 3 2 5" xfId="163"/>
    <cellStyle name="20% - 强调文字颜色 3 2" xfId="164"/>
    <cellStyle name="20% - 强调文字颜色 3 2 2" xfId="165"/>
    <cellStyle name="常规 3 3 5" xfId="166"/>
    <cellStyle name="20% - 强调文字颜色 4 2" xfId="167"/>
    <cellStyle name="Mon閠aire_!!!GO" xfId="168"/>
    <cellStyle name="常规 3 3 5 2" xfId="169"/>
    <cellStyle name="20% - 强调文字颜色 4 2 2" xfId="170"/>
    <cellStyle name="常规 3 3 6" xfId="171"/>
    <cellStyle name="20% - 强调文字颜色 4 3" xfId="172"/>
    <cellStyle name="Accent6 - 60% 2 2"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常规 9 2" xfId="183"/>
    <cellStyle name="40% - 强调文字颜色 1 3" xfId="184"/>
    <cellStyle name="Accent1"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40% - 强调文字颜色 4 3" xfId="193"/>
    <cellStyle name="Accent6 - 20% 2" xfId="194"/>
    <cellStyle name="好 2 3" xfId="195"/>
    <cellStyle name="40% - 强调文字颜色 5 2" xfId="196"/>
    <cellStyle name="40% - 强调文字颜色 5 2 2" xfId="197"/>
    <cellStyle name="60% - 强调文字颜色 4 3" xfId="198"/>
    <cellStyle name="好 2 4" xfId="199"/>
    <cellStyle name="40% - 强调文字颜色 5 3" xfId="200"/>
    <cellStyle name="好 3 3" xfId="201"/>
    <cellStyle name="40% - 强调文字颜色 6 2" xfId="202"/>
    <cellStyle name="适中 2 2" xfId="203"/>
    <cellStyle name="百分比 2 9" xfId="204"/>
    <cellStyle name="标题 2 2 4" xfId="205"/>
    <cellStyle name="40% - 强调文字颜色 6 2 2" xfId="206"/>
    <cellStyle name="Accent2 5" xfId="207"/>
    <cellStyle name="适中 2 2 2" xfId="208"/>
    <cellStyle name="百分比 2 9 2" xfId="209"/>
    <cellStyle name="好 3 4" xfId="210"/>
    <cellStyle name="40% - 强调文字颜色 6 3" xfId="211"/>
    <cellStyle name="60% - 强调文字颜色 1 2" xfId="212"/>
    <cellStyle name="输出 3 4" xfId="213"/>
    <cellStyle name="Accent6 2 2" xfId="214"/>
    <cellStyle name="60% - 强调文字颜色 1 2 2" xfId="215"/>
    <cellStyle name="60% - 强调文字颜色 1 2 2 2" xfId="216"/>
    <cellStyle name="好 7" xfId="217"/>
    <cellStyle name="标题 3 2 4" xfId="218"/>
    <cellStyle name="60% - 强调文字颜色 1 2 3" xfId="219"/>
    <cellStyle name="百分比 2 3 4 2" xfId="220"/>
    <cellStyle name="60% - 强调文字颜色 1 3" xfId="221"/>
    <cellStyle name="60% - 强调文字颜色 1 3 2" xfId="222"/>
    <cellStyle name="60% - 强调文字颜色 2 2" xfId="223"/>
    <cellStyle name="输出 4 4" xfId="224"/>
    <cellStyle name="常规 5" xfId="225"/>
    <cellStyle name="Accent6 3 2" xfId="226"/>
    <cellStyle name="60% - 强调文字颜色 2 2 3" xfId="227"/>
    <cellStyle name="Accent6 - 60%" xfId="228"/>
    <cellStyle name="注释 2" xfId="229"/>
    <cellStyle name="60% - 强调文字颜色 2 3 2" xfId="230"/>
    <cellStyle name="60% - 强调文字颜色 3 2" xfId="231"/>
    <cellStyle name="Accent6 4 2" xfId="232"/>
    <cellStyle name="60% - 强调文字颜色 3 2 2" xfId="233"/>
    <cellStyle name="60% - 强调文字颜色 3 2 3" xfId="234"/>
    <cellStyle name="60% - 强调文字颜色 3 3" xfId="235"/>
    <cellStyle name="Accent5 - 40% 2" xfId="236"/>
    <cellStyle name="60% - 强调文字颜色 3 3 2" xfId="237"/>
    <cellStyle name="Accent5 - 40% 2 2" xfId="238"/>
    <cellStyle name="60% - 强调文字颜色 4 2" xfId="239"/>
    <cellStyle name="Accent6 5 2" xfId="240"/>
    <cellStyle name="60% - 强调文字颜色 4 2 2" xfId="241"/>
    <cellStyle name="常规 20" xfId="242"/>
    <cellStyle name="常规 15" xfId="243"/>
    <cellStyle name="60% - 强调文字颜色 4 3 2" xfId="244"/>
    <cellStyle name="60% - 强调文字颜色 5 2" xfId="245"/>
    <cellStyle name="标题 1 4 2 2" xfId="246"/>
    <cellStyle name="60% - 强调文字颜色 5 2 2" xfId="247"/>
    <cellStyle name="60% - 强调文字颜色 5 2 3" xfId="248"/>
    <cellStyle name="百分比 2 10" xfId="249"/>
    <cellStyle name="60% - 强调文字颜色 5 3" xfId="250"/>
    <cellStyle name="60% - 强调文字颜色 5 3 2" xfId="251"/>
    <cellStyle name="RowLevel_0" xfId="252"/>
    <cellStyle name="60% - 强调文字颜色 6 2" xfId="253"/>
    <cellStyle name="60% - 强调文字颜色 6 2 2" xfId="254"/>
    <cellStyle name="强调文字颜色 5 2 3" xfId="255"/>
    <cellStyle name="Header2" xfId="256"/>
    <cellStyle name="60% - 强调文字颜色 6 2 2 2" xfId="257"/>
    <cellStyle name="Header2 2" xfId="258"/>
    <cellStyle name="60% - 强调文字颜色 6 2 3" xfId="259"/>
    <cellStyle name="60% - 强调文字颜色 6 3" xfId="260"/>
    <cellStyle name="6mal" xfId="261"/>
    <cellStyle name="强调文字颜色 2 2 2" xfId="262"/>
    <cellStyle name="Accent1 - 20%" xfId="263"/>
    <cellStyle name="Accent4 9" xfId="264"/>
    <cellStyle name="Accent1 - 20% 2 2" xfId="265"/>
    <cellStyle name="Accent5 - 20%" xfId="266"/>
    <cellStyle name="Accent1 - 20% 3" xfId="267"/>
    <cellStyle name="Accent1 - 40%" xfId="268"/>
    <cellStyle name="标题 6 2 2" xfId="269"/>
    <cellStyle name="Accent6 9" xfId="270"/>
    <cellStyle name="Accent1 - 40% 2" xfId="271"/>
    <cellStyle name="Accent1 - 40% 2 2" xfId="272"/>
    <cellStyle name="Accent1 - 40% 3" xfId="273"/>
    <cellStyle name="PSHeading 3 2" xfId="274"/>
    <cellStyle name="Accent1 - 60%" xfId="275"/>
    <cellStyle name="Accent1 - 60% 2" xfId="276"/>
    <cellStyle name="标题 1 5" xfId="277"/>
    <cellStyle name="Accent1 - 60% 3" xfId="278"/>
    <cellStyle name="标题 1 6" xfId="279"/>
    <cellStyle name="Accent1 2" xfId="280"/>
    <cellStyle name="Date 3" xfId="281"/>
    <cellStyle name="Accent1 2 2" xfId="282"/>
    <cellStyle name="Currency [0]_!!!GO" xfId="283"/>
    <cellStyle name="Accent1 3" xfId="284"/>
    <cellStyle name="Accent1 3 2" xfId="285"/>
    <cellStyle name="Accent1 5 2" xfId="286"/>
    <cellStyle name="常规 2 2 3 2" xfId="287"/>
    <cellStyle name="Accent1 6" xfId="288"/>
    <cellStyle name="sstot" xfId="289"/>
    <cellStyle name="常规 2 2 3 3" xfId="290"/>
    <cellStyle name="Accent1 7" xfId="291"/>
    <cellStyle name="常规 2 2 3 4" xfId="292"/>
    <cellStyle name="差_1110洱源 2" xfId="293"/>
    <cellStyle name="Accent1 8" xfId="294"/>
    <cellStyle name="差_1110洱源 3" xfId="295"/>
    <cellStyle name="Accent1 9" xfId="296"/>
    <cellStyle name="Accent2" xfId="297"/>
    <cellStyle name="强调文字颜色 5 2 2 2" xfId="298"/>
    <cellStyle name="Header1 2" xfId="299"/>
    <cellStyle name="输入 2 4" xfId="300"/>
    <cellStyle name="Accent2 - 40% 2 2" xfId="301"/>
    <cellStyle name="Accent2 - 60% 2" xfId="302"/>
    <cellStyle name="Accent2 - 60% 2 2" xfId="303"/>
    <cellStyle name="Accent5 - 40% 3" xfId="304"/>
    <cellStyle name="Accent2 - 60% 3" xfId="305"/>
    <cellStyle name="Accent2 2" xfId="306"/>
    <cellStyle name="Accent2 2 2" xfId="307"/>
    <cellStyle name="t" xfId="308"/>
    <cellStyle name="Accent2 3" xfId="309"/>
    <cellStyle name="Accent2 3 2" xfId="310"/>
    <cellStyle name="Accent2 4" xfId="311"/>
    <cellStyle name="Accent2 4 2" xfId="312"/>
    <cellStyle name="Accent2 5 2" xfId="313"/>
    <cellStyle name="百分比 2 9 2 2" xfId="314"/>
    <cellStyle name="常规 2 2 4 2" xfId="315"/>
    <cellStyle name="Accent2 6" xfId="316"/>
    <cellStyle name="Date" xfId="317"/>
    <cellStyle name="常规 2 2 11" xfId="318"/>
    <cellStyle name="百分比 2 9 3" xfId="319"/>
    <cellStyle name="Accent2 7" xfId="320"/>
    <cellStyle name="Accent2 8" xfId="321"/>
    <cellStyle name="Accent2 9" xfId="322"/>
    <cellStyle name="Accent3" xfId="323"/>
    <cellStyle name="Accent3 - 20%" xfId="324"/>
    <cellStyle name="Accent5 2" xfId="325"/>
    <cellStyle name="Milliers_!!!GO" xfId="326"/>
    <cellStyle name="Accent3 - 20% 2" xfId="327"/>
    <cellStyle name="Accent5 2 2" xfId="328"/>
    <cellStyle name="常规 2 2 7" xfId="329"/>
    <cellStyle name="百分比 4 3" xfId="330"/>
    <cellStyle name="标题 1 3" xfId="331"/>
    <cellStyle name="Accent3 - 20% 2 2" xfId="332"/>
    <cellStyle name="汇总 3" xfId="333"/>
    <cellStyle name="Accent5 6" xfId="334"/>
    <cellStyle name="标题 1 3 2" xfId="335"/>
    <cellStyle name="Accent3 - 20% 3" xfId="336"/>
    <cellStyle name="标题 1 4" xfId="337"/>
    <cellStyle name="Accent3 - 40%" xfId="338"/>
    <cellStyle name="Accent4 3 2" xfId="339"/>
    <cellStyle name="Mon閠aire [0]_!!!GO" xfId="340"/>
    <cellStyle name="Accent3 - 40% 2" xfId="341"/>
    <cellStyle name="Accent3 - 40% 2 2" xfId="342"/>
    <cellStyle name="Accent3 - 40% 3" xfId="343"/>
    <cellStyle name="常规 15 2 2" xfId="344"/>
    <cellStyle name="百分比 2 6 2" xfId="345"/>
    <cellStyle name="Accent4 - 60%" xfId="346"/>
    <cellStyle name="捠壿 [0.00]_Region Orders (2)" xfId="347"/>
    <cellStyle name="Accent3 - 60%" xfId="348"/>
    <cellStyle name="Accent4 5 2" xfId="349"/>
    <cellStyle name="好_M01-1 3" xfId="350"/>
    <cellStyle name="Accent3 - 60% 2" xfId="351"/>
    <cellStyle name="Accent3 - 60% 2 2" xfId="352"/>
    <cellStyle name="编号" xfId="353"/>
    <cellStyle name="Accent3 - 60% 3" xfId="354"/>
    <cellStyle name="Accent3 2" xfId="355"/>
    <cellStyle name="Accent3 2 2" xfId="356"/>
    <cellStyle name="comma zerodec" xfId="357"/>
    <cellStyle name="Accent3 3" xfId="358"/>
    <cellStyle name="Accent3 3 2" xfId="359"/>
    <cellStyle name="Accent3 4" xfId="360"/>
    <cellStyle name="Accent3 5" xfId="361"/>
    <cellStyle name="Accent3 5 2" xfId="362"/>
    <cellStyle name="常规 2 2 5 2" xfId="363"/>
    <cellStyle name="Accent3 6" xfId="364"/>
    <cellStyle name="Moneda_96 Risk" xfId="365"/>
    <cellStyle name="Accent3 7" xfId="366"/>
    <cellStyle name="Accent3 8" xfId="367"/>
    <cellStyle name="Accent3 9" xfId="368"/>
    <cellStyle name="百分比 2" xfId="369"/>
    <cellStyle name="Accent4" xfId="370"/>
    <cellStyle name="Accent4 - 20%" xfId="371"/>
    <cellStyle name="百分比 2 2 2" xfId="372"/>
    <cellStyle name="Accent4 - 20% 2" xfId="373"/>
    <cellStyle name="百分比 2 2 2 2" xfId="374"/>
    <cellStyle name="Accent4 - 20% 2 2" xfId="375"/>
    <cellStyle name="百分比 2 2 2 2 2" xfId="376"/>
    <cellStyle name="Accent4 - 20% 3" xfId="377"/>
    <cellStyle name="强调 2 2" xfId="378"/>
    <cellStyle name="百分比 2 2 2 3" xfId="379"/>
    <cellStyle name="Accent4 - 40%" xfId="380"/>
    <cellStyle name="百分比 2 4 2" xfId="381"/>
    <cellStyle name="Accent4 - 40% 2" xfId="382"/>
    <cellStyle name="Accent6 - 40%" xfId="383"/>
    <cellStyle name="百分比 2 4 2 2" xfId="384"/>
    <cellStyle name="Accent4 - 40% 2 2" xfId="385"/>
    <cellStyle name="商品名称 4" xfId="386"/>
    <cellStyle name="Accent6 - 40% 2" xfId="387"/>
    <cellStyle name="Accent4 - 40% 3" xfId="388"/>
    <cellStyle name="Accent4 - 60% 2" xfId="389"/>
    <cellStyle name="Accent4 - 60% 2 2" xfId="390"/>
    <cellStyle name="Accent4 - 60% 3" xfId="391"/>
    <cellStyle name="PSSpacer" xfId="392"/>
    <cellStyle name="Accent4 2" xfId="393"/>
    <cellStyle name="Accent6" xfId="394"/>
    <cellStyle name="Accent4 3" xfId="395"/>
    <cellStyle name="New Times Roman" xfId="396"/>
    <cellStyle name="Accent4 4" xfId="397"/>
    <cellStyle name="Accent4 4 2" xfId="398"/>
    <cellStyle name="PSHeading 5" xfId="399"/>
    <cellStyle name="常规 2 2 6 2" xfId="400"/>
    <cellStyle name="Accent4 6" xfId="401"/>
    <cellStyle name="百分比 4 2 2" xfId="402"/>
    <cellStyle name="标题 1 2 2" xfId="403"/>
    <cellStyle name="Accent4 7" xfId="404"/>
    <cellStyle name="标题 1 2 3" xfId="405"/>
    <cellStyle name="Accent4 8" xfId="406"/>
    <cellStyle name="标题 1 2 4" xfId="407"/>
    <cellStyle name="Accent5" xfId="408"/>
    <cellStyle name="Accent5 - 20% 2" xfId="409"/>
    <cellStyle name="Accent5 - 20% 2 2" xfId="410"/>
    <cellStyle name="Accent5 - 20% 3" xfId="411"/>
    <cellStyle name="Input [yellow] 2 2 2" xfId="412"/>
    <cellStyle name="Accent5 - 40%" xfId="413"/>
    <cellStyle name="Accent5 - 60%" xfId="414"/>
    <cellStyle name="标题 2 3 3" xfId="415"/>
    <cellStyle name="Accent5 - 60% 2" xfId="416"/>
    <cellStyle name="Accent5 3" xfId="417"/>
    <cellStyle name="Category" xfId="418"/>
    <cellStyle name="Accent5 3 2" xfId="419"/>
    <cellStyle name="Category 2" xfId="420"/>
    <cellStyle name="标题 2 3" xfId="421"/>
    <cellStyle name="Accent5 4 2" xfId="422"/>
    <cellStyle name="Comma [0]_!!!GO" xfId="423"/>
    <cellStyle name="标题 3 3" xfId="424"/>
    <cellStyle name="汇总 2" xfId="425"/>
    <cellStyle name="Accent5 5" xfId="426"/>
    <cellStyle name="汇总 2 2" xfId="427"/>
    <cellStyle name="Accent5 5 2" xfId="428"/>
    <cellStyle name="汇总 4" xfId="429"/>
    <cellStyle name="Accent5 7" xfId="430"/>
    <cellStyle name="标题 1 3 3" xfId="431"/>
    <cellStyle name="汇总 5" xfId="432"/>
    <cellStyle name="Accent5 8" xfId="433"/>
    <cellStyle name="百分比 2 3 2 2 2" xfId="434"/>
    <cellStyle name="标题 1 3 4" xfId="435"/>
    <cellStyle name="Accent6 - 20%" xfId="436"/>
    <cellStyle name="Accent6 - 40% 2 2" xfId="437"/>
    <cellStyle name="Accent6 - 40% 3" xfId="438"/>
    <cellStyle name="ColLevel_0" xfId="439"/>
    <cellStyle name="Accent6 - 60% 2" xfId="440"/>
    <cellStyle name="Accent6 - 60% 3" xfId="441"/>
    <cellStyle name="Accent6 8" xfId="442"/>
    <cellStyle name="标题 1 4 4" xfId="443"/>
    <cellStyle name="Comma_!!!GO" xfId="444"/>
    <cellStyle name="百分比 2 4 3" xfId="445"/>
    <cellStyle name="Currency_!!!GO" xfId="446"/>
    <cellStyle name="分级显示列_1_Book1" xfId="447"/>
    <cellStyle name="标题 3 3 2" xfId="448"/>
    <cellStyle name="Currency1" xfId="449"/>
    <cellStyle name="标题 2 3 4" xfId="450"/>
    <cellStyle name="Date 2" xfId="451"/>
    <cellStyle name="Date 2 2" xfId="452"/>
    <cellStyle name="Dollar (zero dec)" xfId="453"/>
    <cellStyle name="Grey" xfId="454"/>
    <cellStyle name="常规 2 3 6" xfId="455"/>
    <cellStyle name="百分比 5 2" xfId="456"/>
    <cellStyle name="标题 2 2"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Month" xfId="478"/>
    <cellStyle name="数量 3" xfId="479"/>
    <cellStyle name="标题 1 2 2 2" xfId="480"/>
    <cellStyle name="Month 2" xfId="481"/>
    <cellStyle name="no dec" xfId="482"/>
    <cellStyle name="PSHeading 2" xfId="483"/>
    <cellStyle name="百分比 10" xfId="484"/>
    <cellStyle name="no dec 2" xfId="485"/>
    <cellStyle name="PSHeading 2 2" xfId="486"/>
    <cellStyle name="no dec 2 2" xfId="487"/>
    <cellStyle name="PSHeading 2 2 2" xfId="488"/>
    <cellStyle name="no dec 3" xfId="489"/>
    <cellStyle name="PSHeading 2 3" xfId="490"/>
    <cellStyle name="百分比 3 3 2" xfId="491"/>
    <cellStyle name="Normal - Style1" xfId="492"/>
    <cellStyle name="Normal_!!!GO" xfId="493"/>
    <cellStyle name="百分比 2 5 2" xfId="494"/>
    <cellStyle name="per.style" xfId="495"/>
    <cellStyle name="PSInt" xfId="496"/>
    <cellStyle name="Percent [2] 2" xfId="497"/>
    <cellStyle name="常规 2 3 4" xfId="498"/>
    <cellStyle name="t_HVAC Equipment (3)" xfId="499"/>
    <cellStyle name="Percent_!!!GO" xfId="500"/>
    <cellStyle name="Pourcentage_pldt" xfId="501"/>
    <cellStyle name="百分比 8" xfId="502"/>
    <cellStyle name="PSChar 2" xfId="503"/>
    <cellStyle name="PSDate" xfId="504"/>
    <cellStyle name="PSHeading 3 3" xfId="505"/>
    <cellStyle name="编号 2 2" xfId="506"/>
    <cellStyle name="PSDate 2" xfId="507"/>
    <cellStyle name="编号 2 2 2" xfId="508"/>
    <cellStyle name="PSDec" xfId="509"/>
    <cellStyle name="常规 10" xfId="510"/>
    <cellStyle name="PSDec 2" xfId="511"/>
    <cellStyle name="编号 4"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t_HVAC Equipment (3) 2" xfId="522"/>
    <cellStyle name="常规 2 3 4 2" xfId="523"/>
    <cellStyle name="百分比 2 11" xfId="524"/>
    <cellStyle name="百分比 2 3 5" xfId="525"/>
    <cellStyle name="千位分隔 2 2"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百分比 2 3 2" xfId="535"/>
    <cellStyle name="常规_Sheet3"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百分比 2 6" xfId="545"/>
    <cellStyle name="常规 15 2" xfId="546"/>
    <cellStyle name="标题 2 2 2" xfId="547"/>
    <cellStyle name="百分比 2 7" xfId="548"/>
    <cellStyle name="常规 15 3"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百分比 4 2" xfId="559"/>
    <cellStyle name="常规 2 2 6"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标题 3 2 2 2" xfId="577"/>
    <cellStyle name="好 5 2" xfId="578"/>
    <cellStyle name="标题 2 4 3" xfId="579"/>
    <cellStyle name="标题 2 4 4" xfId="580"/>
    <cellStyle name="标题 2 5" xfId="581"/>
    <cellStyle name="标题 2 7" xfId="582"/>
    <cellStyle name="标题 2 5 2" xfId="583"/>
    <cellStyle name="标题 2 5 3" xfId="584"/>
    <cellStyle name="标题 2 6" xfId="585"/>
    <cellStyle name="标题 3 2 2" xfId="586"/>
    <cellStyle name="好 5" xfId="587"/>
    <cellStyle name="标题 3 2 3" xfId="588"/>
    <cellStyle name="好 6"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标题 3 7" xfId="602"/>
    <cellStyle name="数量 2 2 2" xfId="603"/>
    <cellStyle name="标题 4 2" xfId="604"/>
    <cellStyle name="千位分隔 3" xfId="605"/>
    <cellStyle name="标题 4 2 2" xfId="606"/>
    <cellStyle name="千位分隔 3 2" xfId="607"/>
    <cellStyle name="标题 4 2 2 2" xfId="608"/>
    <cellStyle name="千位分隔 3 2 2" xfId="609"/>
    <cellStyle name="标题 4 2 3" xfId="610"/>
    <cellStyle name="千位分隔 3 3" xfId="611"/>
    <cellStyle name="标题 4 2 4" xfId="612"/>
    <cellStyle name="标题 4 3" xfId="613"/>
    <cellStyle name="千位分隔 4" xfId="614"/>
    <cellStyle name="标题 4 3 2" xfId="615"/>
    <cellStyle name="千位分隔 4 2" xfId="616"/>
    <cellStyle name="标题 4 3 2 2" xfId="617"/>
    <cellStyle name="标题 4 3 3" xfId="618"/>
    <cellStyle name="标题 4 3 4" xfId="619"/>
    <cellStyle name="标题 4 4" xfId="620"/>
    <cellStyle name="千位分隔 5" xfId="621"/>
    <cellStyle name="标题 4 4 2" xfId="622"/>
    <cellStyle name="千位分隔 5 2" xfId="623"/>
    <cellStyle name="标题 4 4 2 2" xfId="624"/>
    <cellStyle name="标题 4 4 3" xfId="625"/>
    <cellStyle name="标题 4 4 4" xfId="626"/>
    <cellStyle name="标题 4 5" xfId="627"/>
    <cellStyle name="千位分隔 6" xfId="628"/>
    <cellStyle name="标题 4 5 2" xfId="629"/>
    <cellStyle name="千位分隔 6 2" xfId="630"/>
    <cellStyle name="标题 4 5 3" xfId="631"/>
    <cellStyle name="标题 4 6" xfId="632"/>
    <cellStyle name="千位分隔 7" xfId="633"/>
    <cellStyle name="标题 4 7" xfId="634"/>
    <cellStyle name="千位分隔 8"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标题 8 2" xfId="651"/>
    <cellStyle name="常规 2 7" xfId="652"/>
    <cellStyle name="标题 8 3" xfId="653"/>
    <cellStyle name="常规 2 8" xfId="654"/>
    <cellStyle name="输入 2" xfId="655"/>
    <cellStyle name="标题 9" xfId="656"/>
    <cellStyle name="标题1" xfId="657"/>
    <cellStyle name="标题1 2" xfId="658"/>
    <cellStyle name="标题1 2 2" xfId="659"/>
    <cellStyle name="标题1 2 2 2" xfId="660"/>
    <cellStyle name="标题1 2 3" xfId="661"/>
    <cellStyle name="差 5 2"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差 2" xfId="675"/>
    <cellStyle name="解释性文本 5" xfId="676"/>
    <cellStyle name="差 2 2" xfId="677"/>
    <cellStyle name="解释性文本 5 2" xfId="678"/>
    <cellStyle name="差 2 2 2" xfId="679"/>
    <cellStyle name="差 2 3" xfId="680"/>
    <cellStyle name="解释性文本 5 3" xfId="681"/>
    <cellStyle name="差 2 4" xfId="682"/>
    <cellStyle name="差 3" xfId="683"/>
    <cellStyle name="解释性文本 6" xfId="684"/>
    <cellStyle name="差 3 2" xfId="685"/>
    <cellStyle name="差 3 2 2" xfId="686"/>
    <cellStyle name="差 3 3" xfId="687"/>
    <cellStyle name="差 3 4" xfId="688"/>
    <cellStyle name="差 4" xfId="689"/>
    <cellStyle name="解释性文本 7" xfId="690"/>
    <cellStyle name="差 4 2" xfId="691"/>
    <cellStyle name="差 4 2 2" xfId="692"/>
    <cellStyle name="差 4 3" xfId="693"/>
    <cellStyle name="差 4 4" xfId="694"/>
    <cellStyle name="差 5" xfId="695"/>
    <cellStyle name="差 5 3" xfId="696"/>
    <cellStyle name="差 6" xfId="697"/>
    <cellStyle name="差_0502通海县 2 2"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差_2008年地州对账表(国库资金）" xfId="721"/>
    <cellStyle name="常规 28" xfId="722"/>
    <cellStyle name="差_2008年地州对账表(国库资金） 2" xfId="723"/>
    <cellStyle name="差_2008年地州对账表(国库资金） 2 2" xfId="724"/>
    <cellStyle name="适中 3" xfId="725"/>
    <cellStyle name="差_2008年地州对账表(国库资金） 3" xfId="726"/>
    <cellStyle name="差_Book1" xfId="727"/>
    <cellStyle name="差_M01-1" xfId="728"/>
    <cellStyle name="差_M01-1 2" xfId="729"/>
    <cellStyle name="昗弨_Pacific Region P&amp;L" xfId="730"/>
    <cellStyle name="差_M01-1 2 2" xfId="731"/>
    <cellStyle name="差_M01-1 3" xfId="732"/>
    <cellStyle name="常规 10 2" xfId="733"/>
    <cellStyle name="常规 10 2 2" xfId="734"/>
    <cellStyle name="常规 10 2 2 2" xfId="735"/>
    <cellStyle name="常规 10 2 3" xfId="736"/>
    <cellStyle name="汇总 6 2"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常规 11 4" xfId="747"/>
    <cellStyle name="链接单元格 3 2 2" xfId="748"/>
    <cellStyle name="常规 12" xfId="749"/>
    <cellStyle name="好 4 2" xfId="750"/>
    <cellStyle name="常规 12 2" xfId="751"/>
    <cellStyle name="好 4 2 2" xfId="752"/>
    <cellStyle name="常规 13" xfId="753"/>
    <cellStyle name="好 4 3" xfId="754"/>
    <cellStyle name="常规 13 2" xfId="755"/>
    <cellStyle name="常规 14" xfId="756"/>
    <cellStyle name="好 4 4" xfId="757"/>
    <cellStyle name="常规 14 2" xfId="758"/>
    <cellStyle name="常规 16" xfId="759"/>
    <cellStyle name="常规 21" xfId="760"/>
    <cellStyle name="检查单元格 2 2 2" xfId="761"/>
    <cellStyle name="常规 16 2" xfId="762"/>
    <cellStyle name="常规 17" xfId="763"/>
    <cellStyle name="常规 22" xfId="764"/>
    <cellStyle name="注释 4 2" xfId="765"/>
    <cellStyle name="常规 17 2" xfId="766"/>
    <cellStyle name="注释 4 2 2" xfId="767"/>
    <cellStyle name="常规 17 2 2" xfId="768"/>
    <cellStyle name="常规 17 3" xfId="769"/>
    <cellStyle name="常规 18" xfId="770"/>
    <cellStyle name="常规 23" xfId="771"/>
    <cellStyle name="注释 4 3" xfId="772"/>
    <cellStyle name="常规 18 2" xfId="773"/>
    <cellStyle name="常规 5 42" xfId="774"/>
    <cellStyle name="常规 18 2 2" xfId="775"/>
    <cellStyle name="常规 5 42 2" xfId="776"/>
    <cellStyle name="常规 18 3" xfId="777"/>
    <cellStyle name="常规 19" xfId="778"/>
    <cellStyle name="常规 24" xfId="779"/>
    <cellStyle name="注释 4 4" xfId="780"/>
    <cellStyle name="常规 19 10" xfId="781"/>
    <cellStyle name="常规 19 2" xfId="782"/>
    <cellStyle name="常规 19 2 2" xfId="783"/>
    <cellStyle name="常规 19 3" xfId="784"/>
    <cellStyle name="常规 2" xfId="785"/>
    <cellStyle name="常规 2 10" xfId="786"/>
    <cellStyle name="强调文字颜色 3 3" xfId="787"/>
    <cellStyle name="常规 2 10 2" xfId="788"/>
    <cellStyle name="强调文字颜色 3 3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常规 2 2 2 4 2" xfId="807"/>
    <cellStyle name="强调文字颜色 1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常规 2 4 2 3" xfId="837"/>
    <cellStyle name="输出 2 2 2"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常规 2 5 2 2" xfId="848"/>
    <cellStyle name="检查单元格 6" xfId="849"/>
    <cellStyle name="常规 2 5 2 2 2" xfId="850"/>
    <cellStyle name="常规 2 5 2 3" xfId="851"/>
    <cellStyle name="检查单元格 7" xfId="852"/>
    <cellStyle name="输出 3 2 2"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常规 2 8 2" xfId="869"/>
    <cellStyle name="输入 2 2" xfId="870"/>
    <cellStyle name="常规 2 9" xfId="871"/>
    <cellStyle name="输入 3" xfId="872"/>
    <cellStyle name="常规 2 9 2" xfId="873"/>
    <cellStyle name="输入 3 2" xfId="874"/>
    <cellStyle name="常规 2 9 2 2" xfId="875"/>
    <cellStyle name="输入 3 2 2" xfId="876"/>
    <cellStyle name="常规 2 9 3" xfId="877"/>
    <cellStyle name="输入 3 3" xfId="878"/>
    <cellStyle name="常规 2 9 3 2" xfId="879"/>
    <cellStyle name="常规 2 9 4" xfId="880"/>
    <cellStyle name="好_2008年地州对账表(国库资金） 2" xfId="881"/>
    <cellStyle name="输入 3 4" xfId="882"/>
    <cellStyle name="常规 25" xfId="883"/>
    <cellStyle name="常规 30" xfId="884"/>
    <cellStyle name="常规 25 2" xfId="885"/>
    <cellStyle name="常规 26" xfId="886"/>
    <cellStyle name="常规 27" xfId="887"/>
    <cellStyle name="常规 29" xfId="888"/>
    <cellStyle name="常规 3" xfId="889"/>
    <cellStyle name="输出 4 2" xfId="890"/>
    <cellStyle name="常规 3 2" xfId="891"/>
    <cellStyle name="输出 4 2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常规 4" xfId="916"/>
    <cellStyle name="输出 4 3" xfId="917"/>
    <cellStyle name="常规 4 2" xfId="918"/>
    <cellStyle name="常规 4 2 2" xfId="919"/>
    <cellStyle name="常规 4 4" xfId="920"/>
    <cellStyle name="常规 4 2 2 2" xfId="921"/>
    <cellStyle name="常规 6 4" xfId="922"/>
    <cellStyle name="常规 4 2 2 2 2" xfId="923"/>
    <cellStyle name="常规 6 4 2" xfId="924"/>
    <cellStyle name="常规 4 2 3" xfId="925"/>
    <cellStyle name="常规 4 5" xfId="926"/>
    <cellStyle name="常规 4 2 3 2" xfId="927"/>
    <cellStyle name="常规 7 4" xfId="928"/>
    <cellStyle name="常规 4 2 4" xfId="929"/>
    <cellStyle name="常规 4 6" xfId="930"/>
    <cellStyle name="常规 4 2 4 2" xfId="931"/>
    <cellStyle name="常规 4 6 2" xfId="932"/>
    <cellStyle name="常规 439" xfId="933"/>
    <cellStyle name="常规 444" xfId="934"/>
    <cellStyle name="常规 8 4" xfId="935"/>
    <cellStyle name="常规 4 2 5" xfId="936"/>
    <cellStyle name="常规 4 7" xfId="937"/>
    <cellStyle name="常规 4 3" xfId="938"/>
    <cellStyle name="常规 4 3 2" xfId="939"/>
    <cellStyle name="常规 5 4" xfId="940"/>
    <cellStyle name="常规 4 3 2 2" xfId="941"/>
    <cellStyle name="常规 5 4 2" xfId="942"/>
    <cellStyle name="常规 4 3 2 2 2" xfId="943"/>
    <cellStyle name="常规 4 3 2 3" xfId="944"/>
    <cellStyle name="常规 4 3 3" xfId="945"/>
    <cellStyle name="常规 5 5" xfId="946"/>
    <cellStyle name="常规 4 3 3 2" xfId="947"/>
    <cellStyle name="常规 4 3 4" xfId="948"/>
    <cellStyle name="常规 4 3 4 2" xfId="949"/>
    <cellStyle name="常规 4 3 5" xfId="950"/>
    <cellStyle name="常规 428" xfId="951"/>
    <cellStyle name="常规 433" xfId="952"/>
    <cellStyle name="链接单元格 3" xfId="953"/>
    <cellStyle name="常规 429" xfId="954"/>
    <cellStyle name="常规 434" xfId="955"/>
    <cellStyle name="链接单元格 4" xfId="956"/>
    <cellStyle name="常规 430" xfId="957"/>
    <cellStyle name="常规 431" xfId="958"/>
    <cellStyle name="常规 432" xfId="959"/>
    <cellStyle name="链接单元格 2" xfId="960"/>
    <cellStyle name="常规 435" xfId="961"/>
    <cellStyle name="常规 440" xfId="962"/>
    <cellStyle name="链接单元格 5" xfId="963"/>
    <cellStyle name="常规 436" xfId="964"/>
    <cellStyle name="常规 441" xfId="965"/>
    <cellStyle name="链接单元格 6" xfId="966"/>
    <cellStyle name="常规 442" xfId="967"/>
    <cellStyle name="常规 8 2" xfId="968"/>
    <cellStyle name="链接单元格 7" xfId="969"/>
    <cellStyle name="常规 443" xfId="970"/>
    <cellStyle name="常规 8 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常规 9 2 2" xfId="999"/>
    <cellStyle name="注释 7" xfId="1000"/>
    <cellStyle name="常规 9 2 2 2" xfId="1001"/>
    <cellStyle name="常规 9 2 3" xfId="1002"/>
    <cellStyle name="注释 8"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常规_2007年云南省向人大报送政府收支预算表格式编制过程表 2 2" xfId="1013"/>
    <cellStyle name="计算 2 3" xfId="1014"/>
    <cellStyle name="常规_2007年云南省向人大报送政府收支预算表格式编制过程表 2 2 2" xfId="1015"/>
    <cellStyle name="数量 4" xfId="1016"/>
    <cellStyle name="常规_2007年云南省向人大报送政府收支预算表格式编制过程表 2 3" xfId="1017"/>
    <cellStyle name="计算 2 4" xfId="1018"/>
    <cellStyle name="常规_2007年云南省向人大报送政府收支预算表格式编制过程表 2 4 2" xfId="1019"/>
    <cellStyle name="常规_2007年云南省向人大报送政府收支预算表格式编制过程表 3 2" xfId="1020"/>
    <cellStyle name="计算 3 3" xfId="1021"/>
    <cellStyle name="常规_exceltmp1" xfId="1022"/>
    <cellStyle name="常规_exceltmp1 2" xfId="1023"/>
    <cellStyle name="计算 4" xfId="1024"/>
    <cellStyle name="超级链接 2 2" xfId="1025"/>
    <cellStyle name="超级链接 3" xfId="1026"/>
    <cellStyle name="超链接 2" xfId="1027"/>
    <cellStyle name="超链接 2 2" xfId="1028"/>
    <cellStyle name="超链接 2 2 2" xfId="1029"/>
    <cellStyle name="超链接 3" xfId="1030"/>
    <cellStyle name="超链接 3 2" xfId="1031"/>
    <cellStyle name="超链接 4" xfId="1032"/>
    <cellStyle name="超链接 4 2" xfId="1033"/>
    <cellStyle name="分级显示行_1_Book1" xfId="1034"/>
    <cellStyle name="好 2" xfId="1035"/>
    <cellStyle name="好 2 2" xfId="1036"/>
    <cellStyle name="好 2 2 2" xfId="1037"/>
    <cellStyle name="好 3" xfId="1038"/>
    <cellStyle name="好 3 2" xfId="1039"/>
    <cellStyle name="好 4" xfId="1040"/>
    <cellStyle name="好 5 3" xfId="1041"/>
    <cellStyle name="好 8" xfId="1042"/>
    <cellStyle name="好_0502通海县" xfId="1043"/>
    <cellStyle name="好_0502通海县 2" xfId="1044"/>
    <cellStyle name="好_0502通海县 2 2" xfId="1045"/>
    <cellStyle name="好_0502通海县 3" xfId="1046"/>
    <cellStyle name="好_0605石屏" xfId="1047"/>
    <cellStyle name="好_0605石屏 2" xfId="1048"/>
    <cellStyle name="好_0605石屏 2 2" xfId="1049"/>
    <cellStyle name="好_0605石屏 3" xfId="1050"/>
    <cellStyle name="好_0605石屏县" xfId="1051"/>
    <cellStyle name="好_0605石屏县 2" xfId="1052"/>
    <cellStyle name="好_0605石屏县 3" xfId="1053"/>
    <cellStyle name="好_1110洱源" xfId="1054"/>
    <cellStyle name="好_1110洱源 2" xfId="1055"/>
    <cellStyle name="解释性文本 4 3" xfId="1056"/>
    <cellStyle name="好_1110洱源 2 2" xfId="1057"/>
    <cellStyle name="好_1110洱源 3" xfId="1058"/>
    <cellStyle name="解释性文本 4 4" xfId="1059"/>
    <cellStyle name="好_11大理" xfId="1060"/>
    <cellStyle name="好_11大理 2" xfId="1061"/>
    <cellStyle name="好_11大理 2 2" xfId="1062"/>
    <cellStyle name="好_11大理 3" xfId="1063"/>
    <cellStyle name="好_2007年地州资金往来对账表" xfId="1064"/>
    <cellStyle name="好_2007年地州资金往来对账表 2" xfId="1065"/>
    <cellStyle name="好_2007年地州资金往来对账表 2 2" xfId="1066"/>
    <cellStyle name="好_2007年地州资金往来对账表 3" xfId="1067"/>
    <cellStyle name="好_2008年地州对账表(国库资金） 2 2" xfId="1068"/>
    <cellStyle name="商品名称 2 3" xfId="1069"/>
    <cellStyle name="好_2008年地州对账表(国库资金） 3" xfId="1070"/>
    <cellStyle name="好_Book1" xfId="1071"/>
    <cellStyle name="好_Book1 2" xfId="1072"/>
    <cellStyle name="好_M01-1" xfId="1073"/>
    <cellStyle name="好_M01-1 2" xfId="1074"/>
    <cellStyle name="好_M01-1 2 2" xfId="1075"/>
    <cellStyle name="后继超级链接" xfId="1076"/>
    <cellStyle name="后继超级链接 2" xfId="1077"/>
    <cellStyle name="后继超级链接 2 2" xfId="1078"/>
    <cellStyle name="后继超级链接 3" xfId="1079"/>
    <cellStyle name="汇总 2 2 2" xfId="1080"/>
    <cellStyle name="汇总 2 2 2 2" xfId="1081"/>
    <cellStyle name="汇总 8" xfId="1082"/>
    <cellStyle name="汇总 2 2 3" xfId="1083"/>
    <cellStyle name="警告文本 2 2 2" xfId="1084"/>
    <cellStyle name="汇总 2 3" xfId="1085"/>
    <cellStyle name="汇总 2 3 2" xfId="1086"/>
    <cellStyle name="汇总 2 4" xfId="1087"/>
    <cellStyle name="汇总 2 4 2" xfId="1088"/>
    <cellStyle name="汇总 2 5" xfId="1089"/>
    <cellStyle name="汇总 3 2" xfId="1090"/>
    <cellStyle name="汇总 3 2 2" xfId="1091"/>
    <cellStyle name="汇总 3 2 2 2" xfId="1092"/>
    <cellStyle name="汇总 3 2 3" xfId="1093"/>
    <cellStyle name="警告文本 3 2 2" xfId="1094"/>
    <cellStyle name="汇总 3 3" xfId="1095"/>
    <cellStyle name="汇总 3 3 2" xfId="1096"/>
    <cellStyle name="汇总 3 4" xfId="1097"/>
    <cellStyle name="汇总 3 4 2" xfId="1098"/>
    <cellStyle name="汇总 3 5" xfId="1099"/>
    <cellStyle name="汇总 4 2" xfId="1100"/>
    <cellStyle name="汇总 4 2 2" xfId="1101"/>
    <cellStyle name="汇总 4 2 2 2" xfId="1102"/>
    <cellStyle name="汇总 4 2 3" xfId="1103"/>
    <cellStyle name="警告文本 4 2 2" xfId="1104"/>
    <cellStyle name="汇总 4 3" xfId="1105"/>
    <cellStyle name="汇总 4 3 2" xfId="1106"/>
    <cellStyle name="汇总 4 4" xfId="1107"/>
    <cellStyle name="汇总 4 4 2" xfId="1108"/>
    <cellStyle name="汇总 4 5" xfId="1109"/>
    <cellStyle name="汇总 5 2" xfId="1110"/>
    <cellStyle name="汇总 5 2 2" xfId="1111"/>
    <cellStyle name="汇总 5 3" xfId="1112"/>
    <cellStyle name="汇总 5 3 2" xfId="1113"/>
    <cellStyle name="汇总 5 4" xfId="1114"/>
    <cellStyle name="千分位_97-917" xfId="1115"/>
    <cellStyle name="汇总 7" xfId="1116"/>
    <cellStyle name="汇总 7 2" xfId="1117"/>
    <cellStyle name="汇总 8 2" xfId="1118"/>
    <cellStyle name="计算 2" xfId="1119"/>
    <cellStyle name="计算 2 2" xfId="1120"/>
    <cellStyle name="计算 2 2 2" xfId="1121"/>
    <cellStyle name="计算 3" xfId="1122"/>
    <cellStyle name="计算 3 2" xfId="1123"/>
    <cellStyle name="计算 3 2 2" xfId="1124"/>
    <cellStyle name="计算 3 4" xfId="1125"/>
    <cellStyle name="计算 4 2" xfId="1126"/>
    <cellStyle name="计算 4 2 2" xfId="1127"/>
    <cellStyle name="计算 4 3" xfId="1128"/>
    <cellStyle name="计算 4 4" xfId="1129"/>
    <cellStyle name="计算 5" xfId="1130"/>
    <cellStyle name="计算 5 2" xfId="1131"/>
    <cellStyle name="计算 5 3" xfId="1132"/>
    <cellStyle name="计算 6" xfId="1133"/>
    <cellStyle name="计算 7" xfId="1134"/>
    <cellStyle name="计算 8" xfId="1135"/>
    <cellStyle name="检查单元格 2" xfId="1136"/>
    <cellStyle name="检查单元格 2 2" xfId="1137"/>
    <cellStyle name="检查单元格 2 3" xfId="1138"/>
    <cellStyle name="检查单元格 2 4" xfId="1139"/>
    <cellStyle name="检查单元格 3" xfId="1140"/>
    <cellStyle name="检查单元格 3 2" xfId="1141"/>
    <cellStyle name="检查单元格 3 2 2" xfId="1142"/>
    <cellStyle name="检查单元格 3 3" xfId="1143"/>
    <cellStyle name="检查单元格 3 4" xfId="1144"/>
    <cellStyle name="检查单元格 4" xfId="1145"/>
    <cellStyle name="检查单元格 4 2" xfId="1146"/>
    <cellStyle name="检查单元格 4 2 2" xfId="1147"/>
    <cellStyle name="检查单元格 4 3" xfId="1148"/>
    <cellStyle name="检查单元格 4 4" xfId="1149"/>
    <cellStyle name="检查单元格 5" xfId="1150"/>
    <cellStyle name="检查单元格 5 2" xfId="1151"/>
    <cellStyle name="检查单元格 5 3" xfId="1152"/>
    <cellStyle name="检查单元格 8" xfId="1153"/>
    <cellStyle name="解释性文本 2" xfId="1154"/>
    <cellStyle name="解释性文本 2 2" xfId="1155"/>
    <cellStyle name="解释性文本 2 2 2" xfId="1156"/>
    <cellStyle name="解释性文本 2 3" xfId="1157"/>
    <cellStyle name="解释性文本 2 4" xfId="1158"/>
    <cellStyle name="解释性文本 3" xfId="1159"/>
    <cellStyle name="解释性文本 3 2" xfId="1160"/>
    <cellStyle name="解释性文本 3 2 2" xfId="1161"/>
    <cellStyle name="解释性文本 3 3" xfId="1162"/>
    <cellStyle name="解释性文本 3 4" xfId="1163"/>
    <cellStyle name="解释性文本 4" xfId="1164"/>
    <cellStyle name="解释性文本 4 2" xfId="1165"/>
    <cellStyle name="解释性文本 4 2 2" xfId="1166"/>
    <cellStyle name="借出原因" xfId="1167"/>
    <cellStyle name="借出原因 2" xfId="1168"/>
    <cellStyle name="借出原因 2 2" xfId="1169"/>
    <cellStyle name="借出原因 2 2 2" xfId="1170"/>
    <cellStyle name="借出原因 2 3" xfId="1171"/>
    <cellStyle name="借出原因 3" xfId="1172"/>
    <cellStyle name="借出原因 3 2" xfId="1173"/>
    <cellStyle name="借出原因 4" xfId="1174"/>
    <cellStyle name="警告文本 2" xfId="1175"/>
    <cellStyle name="警告文本 2 2" xfId="1176"/>
    <cellStyle name="警告文本 2 3" xfId="1177"/>
    <cellStyle name="警告文本 2 4" xfId="1178"/>
    <cellStyle name="警告文本 3" xfId="1179"/>
    <cellStyle name="警告文本 3 2" xfId="1180"/>
    <cellStyle name="警告文本 3 3" xfId="1181"/>
    <cellStyle name="警告文本 3 4" xfId="1182"/>
    <cellStyle name="警告文本 4" xfId="1183"/>
    <cellStyle name="警告文本 4 2" xfId="1184"/>
    <cellStyle name="警告文本 4 3" xfId="1185"/>
    <cellStyle name="警告文本 4 4" xfId="1186"/>
    <cellStyle name="警告文本 5" xfId="1187"/>
    <cellStyle name="警告文本 5 2" xfId="1188"/>
    <cellStyle name="警告文本 5 3" xfId="1189"/>
    <cellStyle name="警告文本 6" xfId="1190"/>
    <cellStyle name="警告文本 7" xfId="1191"/>
    <cellStyle name="链接单元格 2 2" xfId="1192"/>
    <cellStyle name="链接单元格 2 2 2" xfId="1193"/>
    <cellStyle name="链接单元格 2 3" xfId="1194"/>
    <cellStyle name="链接单元格 2 4" xfId="1195"/>
    <cellStyle name="链接单元格 3 2" xfId="1196"/>
    <cellStyle name="链接单元格 3 3" xfId="1197"/>
    <cellStyle name="链接单元格 3 4" xfId="1198"/>
    <cellStyle name="链接单元格 4 2" xfId="1199"/>
    <cellStyle name="链接单元格 4 2 2" xfId="1200"/>
    <cellStyle name="链接单元格 4 3" xfId="1201"/>
    <cellStyle name="链接单元格 4 4" xfId="1202"/>
    <cellStyle name="链接单元格 5 2" xfId="1203"/>
    <cellStyle name="链接单元格 5 3" xfId="1204"/>
    <cellStyle name="普通_97-917" xfId="1205"/>
    <cellStyle name="千分位[0]_laroux" xfId="1206"/>
    <cellStyle name="输入 8" xfId="1207"/>
    <cellStyle name="常规_表样--2016年1至7月云南省及省本级地方财政收支执行情况（国资预算）全省数据与国库一致send预算局826" xfId="1208"/>
    <cellStyle name="千位[0]_ 方正PC"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53"/>
  <sheetViews>
    <sheetView showGridLines="0" showZeros="0" view="pageBreakPreview" zoomScaleNormal="90" topLeftCell="B1" workbookViewId="0">
      <pane ySplit="4" topLeftCell="A25" activePane="bottomLeft" state="frozen"/>
      <selection/>
      <selection pane="bottomLeft" activeCell="E27" sqref="E27"/>
    </sheetView>
  </sheetViews>
  <sheetFormatPr defaultColWidth="9" defaultRowHeight="14.25" outlineLevelCol="5"/>
  <cols>
    <col min="1" max="1" width="17.6333333333333" style="475" customWidth="1"/>
    <col min="2" max="2" width="50.75" style="475" customWidth="1"/>
    <col min="3" max="4" width="20.6333333333333" style="475" customWidth="1"/>
    <col min="5" max="5" width="20.6333333333333" style="506" customWidth="1"/>
    <col min="6" max="16384" width="9" style="459"/>
  </cols>
  <sheetData>
    <row r="1" ht="22.5" spans="2:2">
      <c r="B1" s="507" t="s">
        <v>0</v>
      </c>
    </row>
    <row r="2" ht="45" customHeight="1" spans="1:6">
      <c r="A2" s="301"/>
      <c r="B2" s="301" t="s">
        <v>1</v>
      </c>
      <c r="C2" s="301"/>
      <c r="D2" s="301"/>
      <c r="E2" s="301"/>
      <c r="F2" s="463"/>
    </row>
    <row r="3" ht="18.95" customHeight="1" spans="1:6">
      <c r="A3" s="297"/>
      <c r="B3" s="508"/>
      <c r="C3" s="509"/>
      <c r="D3" s="297"/>
      <c r="E3" s="303" t="s">
        <v>2</v>
      </c>
      <c r="F3" s="463"/>
    </row>
    <row r="4" s="503" customFormat="1" ht="45" customHeight="1" spans="1:6">
      <c r="A4" s="305" t="s">
        <v>3</v>
      </c>
      <c r="B4" s="510" t="s">
        <v>4</v>
      </c>
      <c r="C4" s="307" t="s">
        <v>5</v>
      </c>
      <c r="D4" s="307" t="s">
        <v>6</v>
      </c>
      <c r="E4" s="510" t="s">
        <v>7</v>
      </c>
      <c r="F4" s="511" t="s">
        <v>8</v>
      </c>
    </row>
    <row r="5" ht="18.75" spans="1:6">
      <c r="A5" s="480" t="s">
        <v>9</v>
      </c>
      <c r="B5" s="481" t="s">
        <v>10</v>
      </c>
      <c r="C5" s="337">
        <f>SUBTOTAL(9,C6:C20)</f>
        <v>30379</v>
      </c>
      <c r="D5" s="337">
        <f>SUBTOTAL(9,D6:D20)</f>
        <v>33000</v>
      </c>
      <c r="E5" s="355">
        <f>(D5-C5)/C5</f>
        <v>0.086</v>
      </c>
      <c r="F5" s="512" t="str">
        <f t="shared" ref="F5:F40" si="0">IF(LEN(A5)=3,"是",IF(B5&lt;&gt;"",IF(SUM(C5:D5)&lt;&gt;0,"是","否"),"是"))</f>
        <v>是</v>
      </c>
    </row>
    <row r="6" ht="18.75" spans="1:6">
      <c r="A6" s="375" t="s">
        <v>11</v>
      </c>
      <c r="B6" s="333" t="s">
        <v>12</v>
      </c>
      <c r="C6" s="335">
        <v>13979</v>
      </c>
      <c r="D6" s="335">
        <v>14635</v>
      </c>
      <c r="E6" s="355">
        <f t="shared" ref="E6:E40" si="1">(D6-C6)/C6</f>
        <v>0.047</v>
      </c>
      <c r="F6" s="512" t="str">
        <f t="shared" si="0"/>
        <v>是</v>
      </c>
    </row>
    <row r="7" ht="18.75" spans="1:6">
      <c r="A7" s="375" t="s">
        <v>13</v>
      </c>
      <c r="B7" s="333" t="s">
        <v>14</v>
      </c>
      <c r="C7" s="335">
        <v>977</v>
      </c>
      <c r="D7" s="335">
        <v>987</v>
      </c>
      <c r="E7" s="355">
        <f t="shared" si="1"/>
        <v>0.01</v>
      </c>
      <c r="F7" s="512" t="str">
        <f t="shared" si="0"/>
        <v>是</v>
      </c>
    </row>
    <row r="8" ht="18.75" spans="1:6">
      <c r="A8" s="375" t="s">
        <v>15</v>
      </c>
      <c r="B8" s="333" t="s">
        <v>16</v>
      </c>
      <c r="C8" s="335">
        <v>332</v>
      </c>
      <c r="D8" s="335">
        <v>309</v>
      </c>
      <c r="E8" s="355">
        <f t="shared" si="1"/>
        <v>-0.069</v>
      </c>
      <c r="F8" s="512" t="str">
        <f t="shared" si="0"/>
        <v>是</v>
      </c>
    </row>
    <row r="9" ht="18.75" spans="1:6">
      <c r="A9" s="375" t="s">
        <v>17</v>
      </c>
      <c r="B9" s="333" t="s">
        <v>18</v>
      </c>
      <c r="C9" s="335">
        <v>586</v>
      </c>
      <c r="D9" s="335">
        <v>630</v>
      </c>
      <c r="E9" s="355">
        <f t="shared" si="1"/>
        <v>0.075</v>
      </c>
      <c r="F9" s="512" t="str">
        <f t="shared" si="0"/>
        <v>是</v>
      </c>
    </row>
    <row r="10" ht="18.75" spans="1:6">
      <c r="A10" s="375" t="s">
        <v>19</v>
      </c>
      <c r="B10" s="333" t="s">
        <v>20</v>
      </c>
      <c r="C10" s="335">
        <v>1578</v>
      </c>
      <c r="D10" s="335">
        <v>1798</v>
      </c>
      <c r="E10" s="355">
        <f t="shared" si="1"/>
        <v>0.139</v>
      </c>
      <c r="F10" s="512" t="str">
        <f t="shared" si="0"/>
        <v>是</v>
      </c>
    </row>
    <row r="11" ht="18.75" spans="1:6">
      <c r="A11" s="375" t="s">
        <v>21</v>
      </c>
      <c r="B11" s="333" t="s">
        <v>22</v>
      </c>
      <c r="C11" s="335">
        <v>694</v>
      </c>
      <c r="D11" s="335">
        <v>1066</v>
      </c>
      <c r="E11" s="355">
        <f t="shared" si="1"/>
        <v>0.536</v>
      </c>
      <c r="F11" s="512" t="str">
        <f t="shared" si="0"/>
        <v>是</v>
      </c>
    </row>
    <row r="12" ht="18.75" spans="1:6">
      <c r="A12" s="375" t="s">
        <v>23</v>
      </c>
      <c r="B12" s="333" t="s">
        <v>24</v>
      </c>
      <c r="C12" s="475">
        <v>390</v>
      </c>
      <c r="D12" s="335">
        <v>615</v>
      </c>
      <c r="E12" s="355">
        <f t="shared" si="1"/>
        <v>0.577</v>
      </c>
      <c r="F12" s="512" t="str">
        <f t="shared" si="0"/>
        <v>是</v>
      </c>
    </row>
    <row r="13" ht="18.75" spans="1:6">
      <c r="A13" s="375" t="s">
        <v>25</v>
      </c>
      <c r="B13" s="333" t="s">
        <v>26</v>
      </c>
      <c r="C13" s="335">
        <v>104</v>
      </c>
      <c r="D13" s="335">
        <v>246</v>
      </c>
      <c r="E13" s="355">
        <f t="shared" si="1"/>
        <v>1.365</v>
      </c>
      <c r="F13" s="512" t="str">
        <f t="shared" si="0"/>
        <v>是</v>
      </c>
    </row>
    <row r="14" ht="18.75" spans="1:6">
      <c r="A14" s="375" t="s">
        <v>27</v>
      </c>
      <c r="B14" s="333" t="s">
        <v>28</v>
      </c>
      <c r="C14" s="335">
        <v>1530</v>
      </c>
      <c r="D14" s="335">
        <v>1224</v>
      </c>
      <c r="E14" s="355">
        <f t="shared" si="1"/>
        <v>-0.2</v>
      </c>
      <c r="F14" s="512" t="str">
        <f t="shared" si="0"/>
        <v>是</v>
      </c>
    </row>
    <row r="15" ht="18.75" spans="1:6">
      <c r="A15" s="375" t="s">
        <v>29</v>
      </c>
      <c r="B15" s="333" t="s">
        <v>30</v>
      </c>
      <c r="C15" s="335">
        <v>543</v>
      </c>
      <c r="D15" s="335">
        <v>560</v>
      </c>
      <c r="E15" s="355">
        <f t="shared" si="1"/>
        <v>0.031</v>
      </c>
      <c r="F15" s="512" t="str">
        <f t="shared" si="0"/>
        <v>是</v>
      </c>
    </row>
    <row r="16" ht="18.75" spans="1:6">
      <c r="A16" s="375" t="s">
        <v>31</v>
      </c>
      <c r="B16" s="333" t="s">
        <v>32</v>
      </c>
      <c r="C16" s="335">
        <v>864</v>
      </c>
      <c r="D16" s="335">
        <v>1857</v>
      </c>
      <c r="E16" s="355">
        <f t="shared" si="1"/>
        <v>1.149</v>
      </c>
      <c r="F16" s="512" t="str">
        <f t="shared" si="0"/>
        <v>是</v>
      </c>
    </row>
    <row r="17" ht="18.75" spans="1:6">
      <c r="A17" s="375" t="s">
        <v>33</v>
      </c>
      <c r="B17" s="333" t="s">
        <v>34</v>
      </c>
      <c r="C17" s="335">
        <v>1128</v>
      </c>
      <c r="D17" s="335">
        <v>1254</v>
      </c>
      <c r="E17" s="355">
        <f t="shared" si="1"/>
        <v>0.112</v>
      </c>
      <c r="F17" s="512" t="str">
        <f t="shared" si="0"/>
        <v>是</v>
      </c>
    </row>
    <row r="18" ht="18.75" spans="1:6">
      <c r="A18" s="375" t="s">
        <v>35</v>
      </c>
      <c r="B18" s="333" t="s">
        <v>36</v>
      </c>
      <c r="C18" s="335">
        <v>7552</v>
      </c>
      <c r="D18" s="335">
        <v>7689</v>
      </c>
      <c r="E18" s="355">
        <f t="shared" si="1"/>
        <v>0.018</v>
      </c>
      <c r="F18" s="512" t="str">
        <f t="shared" si="0"/>
        <v>是</v>
      </c>
    </row>
    <row r="19" ht="18.75" spans="1:6">
      <c r="A19" s="375" t="s">
        <v>37</v>
      </c>
      <c r="B19" s="333" t="s">
        <v>38</v>
      </c>
      <c r="C19" s="335">
        <v>123</v>
      </c>
      <c r="D19" s="335">
        <v>130</v>
      </c>
      <c r="E19" s="355">
        <f t="shared" si="1"/>
        <v>0.057</v>
      </c>
      <c r="F19" s="512" t="str">
        <f t="shared" si="0"/>
        <v>是</v>
      </c>
    </row>
    <row r="20" ht="18.75" spans="1:6">
      <c r="A20" s="520" t="s">
        <v>39</v>
      </c>
      <c r="B20" s="333" t="s">
        <v>40</v>
      </c>
      <c r="C20" s="335">
        <v>-1</v>
      </c>
      <c r="D20" s="335"/>
      <c r="E20" s="355">
        <f t="shared" si="1"/>
        <v>-1</v>
      </c>
      <c r="F20" s="512" t="str">
        <f t="shared" si="0"/>
        <v>是</v>
      </c>
    </row>
    <row r="21" ht="18.75" spans="1:6">
      <c r="A21" s="374" t="s">
        <v>41</v>
      </c>
      <c r="B21" s="481" t="s">
        <v>42</v>
      </c>
      <c r="C21" s="337">
        <f>SUBTOTAL(9,C22:C29)</f>
        <v>35342</v>
      </c>
      <c r="D21" s="337">
        <f>SUBTOTAL(9,D22:D29)</f>
        <v>34200</v>
      </c>
      <c r="E21" s="355">
        <f t="shared" si="1"/>
        <v>-0.032</v>
      </c>
      <c r="F21" s="512" t="str">
        <f t="shared" si="0"/>
        <v>是</v>
      </c>
    </row>
    <row r="22" ht="18.75" spans="1:6">
      <c r="A22" s="513" t="s">
        <v>43</v>
      </c>
      <c r="B22" s="333" t="s">
        <v>44</v>
      </c>
      <c r="C22" s="335">
        <v>2293</v>
      </c>
      <c r="D22" s="335">
        <v>2050</v>
      </c>
      <c r="E22" s="355">
        <f t="shared" si="1"/>
        <v>-0.106</v>
      </c>
      <c r="F22" s="512" t="str">
        <f t="shared" si="0"/>
        <v>是</v>
      </c>
    </row>
    <row r="23" ht="18.75" spans="1:6">
      <c r="A23" s="375" t="s">
        <v>45</v>
      </c>
      <c r="B23" s="514" t="s">
        <v>46</v>
      </c>
      <c r="C23" s="335">
        <v>24563</v>
      </c>
      <c r="D23" s="335">
        <v>4200</v>
      </c>
      <c r="E23" s="355">
        <f t="shared" si="1"/>
        <v>-0.829</v>
      </c>
      <c r="F23" s="512" t="str">
        <f t="shared" si="0"/>
        <v>是</v>
      </c>
    </row>
    <row r="24" ht="18.75" spans="1:6">
      <c r="A24" s="375" t="s">
        <v>47</v>
      </c>
      <c r="B24" s="333" t="s">
        <v>48</v>
      </c>
      <c r="C24" s="335">
        <v>1052</v>
      </c>
      <c r="D24" s="335">
        <v>5100</v>
      </c>
      <c r="E24" s="355">
        <f t="shared" si="1"/>
        <v>3.848</v>
      </c>
      <c r="F24" s="512" t="str">
        <f t="shared" si="0"/>
        <v>是</v>
      </c>
    </row>
    <row r="25" ht="18.75" spans="1:6">
      <c r="A25" s="375" t="s">
        <v>49</v>
      </c>
      <c r="B25" s="333" t="s">
        <v>50</v>
      </c>
      <c r="C25" s="335"/>
      <c r="D25" s="335">
        <v>2000</v>
      </c>
      <c r="E25" s="355" t="e">
        <f t="shared" si="1"/>
        <v>#DIV/0!</v>
      </c>
      <c r="F25" s="512" t="str">
        <f t="shared" si="0"/>
        <v>是</v>
      </c>
    </row>
    <row r="26" ht="18.75" spans="1:6">
      <c r="A26" s="375" t="s">
        <v>51</v>
      </c>
      <c r="B26" s="333" t="s">
        <v>52</v>
      </c>
      <c r="C26" s="335">
        <v>5691</v>
      </c>
      <c r="D26" s="335">
        <v>14640</v>
      </c>
      <c r="E26" s="355">
        <f t="shared" si="1"/>
        <v>1.572</v>
      </c>
      <c r="F26" s="512" t="str">
        <f t="shared" si="0"/>
        <v>是</v>
      </c>
    </row>
    <row r="27" ht="18.75" spans="1:6">
      <c r="A27" s="375" t="s">
        <v>53</v>
      </c>
      <c r="B27" s="333" t="s">
        <v>54</v>
      </c>
      <c r="C27" s="335"/>
      <c r="D27" s="335">
        <v>3800</v>
      </c>
      <c r="E27" s="355" t="e">
        <f t="shared" si="1"/>
        <v>#DIV/0!</v>
      </c>
      <c r="F27" s="512" t="str">
        <f t="shared" si="0"/>
        <v>是</v>
      </c>
    </row>
    <row r="28" ht="18.75" spans="1:6">
      <c r="A28" s="375" t="s">
        <v>55</v>
      </c>
      <c r="B28" s="333" t="s">
        <v>56</v>
      </c>
      <c r="C28" s="335">
        <v>1743</v>
      </c>
      <c r="D28" s="335">
        <v>2410</v>
      </c>
      <c r="E28" s="355">
        <f t="shared" si="1"/>
        <v>0.383</v>
      </c>
      <c r="F28" s="512" t="str">
        <f t="shared" si="0"/>
        <v>是</v>
      </c>
    </row>
    <row r="29" ht="18.75" spans="1:6">
      <c r="A29" s="375" t="s">
        <v>57</v>
      </c>
      <c r="B29" s="333" t="s">
        <v>58</v>
      </c>
      <c r="C29" s="335"/>
      <c r="D29" s="335"/>
      <c r="E29" s="355" t="e">
        <f t="shared" si="1"/>
        <v>#DIV/0!</v>
      </c>
      <c r="F29" s="512" t="str">
        <f t="shared" si="0"/>
        <v>否</v>
      </c>
    </row>
    <row r="30" ht="18.75" spans="1:6">
      <c r="A30" s="375"/>
      <c r="B30" s="333"/>
      <c r="C30" s="335"/>
      <c r="D30" s="335"/>
      <c r="E30" s="355" t="e">
        <f t="shared" si="1"/>
        <v>#DIV/0!</v>
      </c>
      <c r="F30" s="512" t="str">
        <f t="shared" si="0"/>
        <v>是</v>
      </c>
    </row>
    <row r="31" s="504" customFormat="1" ht="18.75" spans="1:6">
      <c r="A31" s="515"/>
      <c r="B31" s="479" t="s">
        <v>59</v>
      </c>
      <c r="C31" s="337">
        <f>C5+C21</f>
        <v>65721</v>
      </c>
      <c r="D31" s="337">
        <f>D5+D21</f>
        <v>67200</v>
      </c>
      <c r="E31" s="355">
        <f t="shared" si="1"/>
        <v>0.023</v>
      </c>
      <c r="F31" s="512" t="str">
        <f t="shared" si="0"/>
        <v>是</v>
      </c>
    </row>
    <row r="32" ht="18.75" spans="1:6">
      <c r="A32" s="374">
        <v>105</v>
      </c>
      <c r="B32" s="325" t="s">
        <v>60</v>
      </c>
      <c r="C32" s="337">
        <v>61610</v>
      </c>
      <c r="D32" s="337">
        <v>16825</v>
      </c>
      <c r="E32" s="355">
        <f t="shared" si="1"/>
        <v>-0.727</v>
      </c>
      <c r="F32" s="512" t="str">
        <f t="shared" si="0"/>
        <v>是</v>
      </c>
    </row>
    <row r="33" ht="18.75" spans="1:6">
      <c r="A33" s="480">
        <v>110</v>
      </c>
      <c r="B33" s="481" t="s">
        <v>61</v>
      </c>
      <c r="C33" s="337">
        <f>SUBTOTAL(9,C34:C39)</f>
        <v>357987</v>
      </c>
      <c r="D33" s="337">
        <f>SUBTOTAL(9,D34:D39)</f>
        <v>296934</v>
      </c>
      <c r="E33" s="355">
        <f t="shared" si="1"/>
        <v>-0.171</v>
      </c>
      <c r="F33" s="512" t="str">
        <f t="shared" si="0"/>
        <v>是</v>
      </c>
    </row>
    <row r="34" ht="18.75" spans="1:6">
      <c r="A34" s="375">
        <v>11001</v>
      </c>
      <c r="B34" s="333" t="s">
        <v>62</v>
      </c>
      <c r="C34" s="335">
        <v>1551</v>
      </c>
      <c r="D34" s="335">
        <v>1551</v>
      </c>
      <c r="E34" s="355">
        <f t="shared" si="1"/>
        <v>0</v>
      </c>
      <c r="F34" s="512" t="str">
        <f t="shared" si="0"/>
        <v>是</v>
      </c>
    </row>
    <row r="35" ht="18.75" spans="1:6">
      <c r="A35" s="375"/>
      <c r="B35" s="333" t="s">
        <v>63</v>
      </c>
      <c r="C35" s="335">
        <v>275888</v>
      </c>
      <c r="D35" s="335">
        <v>185597</v>
      </c>
      <c r="E35" s="355">
        <f t="shared" si="1"/>
        <v>-0.327</v>
      </c>
      <c r="F35" s="512" t="str">
        <f t="shared" si="0"/>
        <v>是</v>
      </c>
    </row>
    <row r="36" ht="18.75" spans="1:6">
      <c r="A36" s="375">
        <v>11008</v>
      </c>
      <c r="B36" s="333" t="s">
        <v>64</v>
      </c>
      <c r="C36" s="335">
        <v>66914</v>
      </c>
      <c r="D36" s="335">
        <v>84055</v>
      </c>
      <c r="E36" s="355">
        <f t="shared" si="1"/>
        <v>0.256</v>
      </c>
      <c r="F36" s="512" t="str">
        <f t="shared" si="0"/>
        <v>是</v>
      </c>
    </row>
    <row r="37" ht="18.75" spans="1:6">
      <c r="A37" s="375">
        <v>11009</v>
      </c>
      <c r="B37" s="333" t="s">
        <v>65</v>
      </c>
      <c r="C37" s="335">
        <v>7280</v>
      </c>
      <c r="D37" s="335">
        <v>18136</v>
      </c>
      <c r="E37" s="355">
        <f t="shared" si="1"/>
        <v>1.491</v>
      </c>
      <c r="F37" s="512" t="str">
        <f t="shared" si="0"/>
        <v>是</v>
      </c>
    </row>
    <row r="38" s="505" customFormat="1" ht="18.75" spans="1:6">
      <c r="A38" s="516">
        <v>11013</v>
      </c>
      <c r="B38" s="484" t="s">
        <v>66</v>
      </c>
      <c r="C38" s="335"/>
      <c r="D38" s="335"/>
      <c r="E38" s="355" t="e">
        <f t="shared" si="1"/>
        <v>#DIV/0!</v>
      </c>
      <c r="F38" s="512" t="str">
        <f t="shared" si="0"/>
        <v>否</v>
      </c>
    </row>
    <row r="39" s="505" customFormat="1" ht="18.75" spans="1:6">
      <c r="A39" s="516">
        <v>11015</v>
      </c>
      <c r="B39" s="484" t="s">
        <v>67</v>
      </c>
      <c r="C39" s="335">
        <v>6354</v>
      </c>
      <c r="D39" s="335">
        <v>7595</v>
      </c>
      <c r="E39" s="355">
        <f t="shared" si="1"/>
        <v>0.195</v>
      </c>
      <c r="F39" s="512" t="str">
        <f t="shared" si="0"/>
        <v>是</v>
      </c>
    </row>
    <row r="40" ht="18.75" spans="1:6">
      <c r="A40" s="517"/>
      <c r="B40" s="518" t="s">
        <v>68</v>
      </c>
      <c r="C40" s="337">
        <f>C31+C32+C33</f>
        <v>485318</v>
      </c>
      <c r="D40" s="337">
        <f>D31+D32+D33</f>
        <v>380959</v>
      </c>
      <c r="E40" s="355">
        <f t="shared" si="1"/>
        <v>-0.215</v>
      </c>
      <c r="F40" s="512" t="str">
        <f t="shared" si="0"/>
        <v>是</v>
      </c>
    </row>
    <row r="41" spans="3:4">
      <c r="C41" s="519"/>
      <c r="D41" s="519"/>
    </row>
    <row r="42" spans="4:4">
      <c r="D42" s="519"/>
    </row>
    <row r="43" spans="3:4">
      <c r="C43" s="519"/>
      <c r="D43" s="519"/>
    </row>
    <row r="44" spans="4:4">
      <c r="D44" s="519"/>
    </row>
    <row r="45" spans="3:4">
      <c r="C45" s="519"/>
      <c r="D45" s="519"/>
    </row>
    <row r="46" spans="3:4">
      <c r="C46" s="519"/>
      <c r="D46" s="519"/>
    </row>
    <row r="47" spans="4:4">
      <c r="D47" s="519"/>
    </row>
    <row r="48" spans="3:4">
      <c r="C48" s="519"/>
      <c r="D48" s="519"/>
    </row>
    <row r="49" spans="3:4">
      <c r="C49" s="519"/>
      <c r="D49" s="519"/>
    </row>
    <row r="50" spans="3:4">
      <c r="C50" s="519"/>
      <c r="D50" s="519"/>
    </row>
    <row r="51" spans="3:4">
      <c r="C51" s="519"/>
      <c r="D51" s="519"/>
    </row>
    <row r="52" spans="4:4">
      <c r="D52" s="519"/>
    </row>
    <row r="53" spans="3:4">
      <c r="C53" s="519"/>
      <c r="D53" s="519"/>
    </row>
  </sheetData>
  <autoFilter ref="A4:F40">
    <filterColumn colId="5">
      <customFilters>
        <customFilter operator="equal" val="是"/>
      </customFilters>
    </filterColumn>
    <extLst/>
  </autoFilter>
  <mergeCells count="1">
    <mergeCell ref="B2:E2"/>
  </mergeCells>
  <conditionalFormatting sqref="E3">
    <cfRule type="cellIs" dxfId="0" priority="38" stopIfTrue="1" operator="lessThanOrEqual">
      <formula>-1</formula>
    </cfRule>
  </conditionalFormatting>
  <conditionalFormatting sqref="A32:B32">
    <cfRule type="expression" dxfId="1" priority="44" stopIfTrue="1">
      <formula>"len($A:$A)=3"</formula>
    </cfRule>
  </conditionalFormatting>
  <conditionalFormatting sqref="C32">
    <cfRule type="expression" dxfId="1" priority="29" stopIfTrue="1">
      <formula>"len($A:$A)=3"</formula>
    </cfRule>
  </conditionalFormatting>
  <conditionalFormatting sqref="D32">
    <cfRule type="expression" dxfId="1" priority="18" stopIfTrue="1">
      <formula>"len($A:$A)=3"</formula>
    </cfRule>
  </conditionalFormatting>
  <conditionalFormatting sqref="D39">
    <cfRule type="expression" dxfId="1" priority="21" stopIfTrue="1">
      <formula>"len($A:$A)=3"</formula>
    </cfRule>
  </conditionalFormatting>
  <conditionalFormatting sqref="B8:B9">
    <cfRule type="expression" dxfId="1" priority="52" stopIfTrue="1">
      <formula>"len($A:$A)=3"</formula>
    </cfRule>
  </conditionalFormatting>
  <conditionalFormatting sqref="B33:B35">
    <cfRule type="expression" dxfId="1" priority="13" stopIfTrue="1">
      <formula>"len($A:$A)=3"</formula>
    </cfRule>
  </conditionalFormatting>
  <conditionalFormatting sqref="B38:B40">
    <cfRule type="expression" dxfId="1" priority="7" stopIfTrue="1">
      <formula>"len($A:$A)=3"</formula>
    </cfRule>
    <cfRule type="expression" dxfId="1" priority="8" stopIfTrue="1">
      <formula>"len($A:$A)=3"</formula>
    </cfRule>
  </conditionalFormatting>
  <conditionalFormatting sqref="C8:C9">
    <cfRule type="expression" dxfId="1" priority="31" stopIfTrue="1">
      <formula>"len($A:$A)=3"</formula>
    </cfRule>
  </conditionalFormatting>
  <conditionalFormatting sqref="C34:C35">
    <cfRule type="expression" dxfId="1" priority="27" stopIfTrue="1">
      <formula>"len($A:$A)=3"</formula>
    </cfRule>
  </conditionalFormatting>
  <conditionalFormatting sqref="C36:C37">
    <cfRule type="expression" dxfId="1" priority="25" stopIfTrue="1">
      <formula>"len($A:$A)=3"</formula>
    </cfRule>
  </conditionalFormatting>
  <conditionalFormatting sqref="D6:D7">
    <cfRule type="expression" dxfId="1" priority="22" stopIfTrue="1">
      <formula>"len($A:$A)=3"</formula>
    </cfRule>
  </conditionalFormatting>
  <conditionalFormatting sqref="D8:D9">
    <cfRule type="expression" dxfId="1" priority="20" stopIfTrue="1">
      <formula>"len($A:$A)=3"</formula>
    </cfRule>
  </conditionalFormatting>
  <conditionalFormatting sqref="D34:D35">
    <cfRule type="expression" dxfId="1" priority="16" stopIfTrue="1">
      <formula>"len($A:$A)=3"</formula>
    </cfRule>
  </conditionalFormatting>
  <conditionalFormatting sqref="D36:D37">
    <cfRule type="expression" dxfId="1" priority="14" stopIfTrue="1">
      <formula>"len($A:$A)=3"</formula>
    </cfRule>
  </conditionalFormatting>
  <conditionalFormatting sqref="D38:D39">
    <cfRule type="expression" dxfId="1" priority="24" stopIfTrue="1">
      <formula>"len($A:$A)=3"</formula>
    </cfRule>
  </conditionalFormatting>
  <conditionalFormatting sqref="F5:F40">
    <cfRule type="cellIs" dxfId="2" priority="36" stopIfTrue="1" operator="lessThan">
      <formula>0</formula>
    </cfRule>
    <cfRule type="cellIs" dxfId="2" priority="37" stopIfTrue="1" operator="lessThan">
      <formula>0</formula>
    </cfRule>
  </conditionalFormatting>
  <conditionalFormatting sqref="A5:B30">
    <cfRule type="expression" dxfId="1" priority="49" stopIfTrue="1">
      <formula>"len($A:$A)=3"</formula>
    </cfRule>
  </conditionalFormatting>
  <conditionalFormatting sqref="B5:B7 B40 B32">
    <cfRule type="expression" dxfId="1" priority="58" stopIfTrue="1">
      <formula>"len($A:$A)=3"</formula>
    </cfRule>
  </conditionalFormatting>
  <conditionalFormatting sqref="C5:C7 D5">
    <cfRule type="expression" dxfId="1" priority="33" stopIfTrue="1">
      <formula>"len($A:$A)=3"</formula>
    </cfRule>
  </conditionalFormatting>
  <conditionalFormatting sqref="C5:C30 D5 D21:D22">
    <cfRule type="expression" dxfId="1" priority="30" stopIfTrue="1">
      <formula>"len($A:$A)=3"</formula>
    </cfRule>
  </conditionalFormatting>
  <conditionalFormatting sqref="D6:D20 D22:D30">
    <cfRule type="expression" dxfId="1" priority="19" stopIfTrue="1">
      <formula>"len($A:$A)=3"</formula>
    </cfRule>
  </conditionalFormatting>
  <conditionalFormatting sqref="C32:C33 C34:D35 D33">
    <cfRule type="expression" dxfId="1" priority="34" stopIfTrue="1">
      <formula>"len($A:$A)=3"</formula>
    </cfRule>
  </conditionalFormatting>
  <conditionalFormatting sqref="D32 D34:D35">
    <cfRule type="expression" dxfId="1" priority="23" stopIfTrue="1">
      <formula>"len($A:$A)=3"</formula>
    </cfRule>
  </conditionalFormatting>
  <conditionalFormatting sqref="A33:B35 B39:B40">
    <cfRule type="expression" dxfId="1" priority="12" stopIfTrue="1">
      <formula>"len($A:$A)=3"</formula>
    </cfRule>
  </conditionalFormatting>
  <conditionalFormatting sqref="C33:D35">
    <cfRule type="expression" dxfId="1" priority="28" stopIfTrue="1">
      <formula>"len($A:$A)=3"</formula>
    </cfRule>
  </conditionalFormatting>
  <conditionalFormatting sqref="A34:B35">
    <cfRule type="expression" dxfId="1" priority="11" stopIfTrue="1">
      <formula>"len($A:$A)=3"</formula>
    </cfRule>
  </conditionalFormatting>
  <conditionalFormatting sqref="B40 A36:D36">
    <cfRule type="expression" dxfId="1" priority="56" stopIfTrue="1">
      <formula>"len($A:$A)=3"</formula>
    </cfRule>
  </conditionalFormatting>
  <conditionalFormatting sqref="A36:B37">
    <cfRule type="expression" dxfId="1" priority="9" stopIfTrue="1">
      <formula>"len($A:$A)=3"</formula>
    </cfRule>
  </conditionalFormatting>
  <conditionalFormatting sqref="C38:C40 D40">
    <cfRule type="expression" dxfId="1" priority="35" stopIfTrue="1">
      <formula>"len($A:$A)=3"</formula>
    </cfRule>
  </conditionalFormatting>
  <conditionalFormatting sqref="C39:C40 D40">
    <cfRule type="expression" dxfId="1" priority="3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89"/>
  <sheetViews>
    <sheetView showGridLines="0" showZeros="0" view="pageBreakPreview" zoomScaleNormal="115" workbookViewId="0">
      <pane ySplit="1" topLeftCell="A209" activePane="bottomLeft" state="frozen"/>
      <selection/>
      <selection pane="bottomLeft" activeCell="B209" sqref="B209"/>
    </sheetView>
  </sheetViews>
  <sheetFormatPr defaultColWidth="9" defaultRowHeight="14.25" outlineLevelCol="6"/>
  <cols>
    <col min="1" max="1" width="12" style="297" customWidth="1"/>
    <col min="2" max="2" width="50.75" style="297" customWidth="1"/>
    <col min="3" max="4" width="20.6333333333333" style="297" customWidth="1"/>
    <col min="5" max="5" width="20.6333333333333" style="300" customWidth="1"/>
    <col min="6" max="6" width="3.75" style="294" customWidth="1"/>
    <col min="7" max="16384" width="9" style="297"/>
  </cols>
  <sheetData>
    <row r="1" s="294" customFormat="1" ht="45" customHeight="1" spans="1:5">
      <c r="A1" s="297"/>
      <c r="B1" s="301" t="s">
        <v>2579</v>
      </c>
      <c r="C1" s="301"/>
      <c r="D1" s="301"/>
      <c r="E1" s="301"/>
    </row>
    <row r="2" s="295" customFormat="1" ht="20.1" customHeight="1" spans="2:6">
      <c r="B2" s="302"/>
      <c r="C2" s="302"/>
      <c r="D2" s="302"/>
      <c r="E2" s="303" t="s">
        <v>2</v>
      </c>
      <c r="F2" s="304"/>
    </row>
    <row r="3" s="296" customFormat="1" ht="45" customHeight="1" spans="1:7">
      <c r="A3" s="305" t="s">
        <v>3</v>
      </c>
      <c r="B3" s="306" t="s">
        <v>4</v>
      </c>
      <c r="C3" s="307" t="s">
        <v>5</v>
      </c>
      <c r="D3" s="307" t="s">
        <v>6</v>
      </c>
      <c r="E3" s="307" t="s">
        <v>7</v>
      </c>
      <c r="F3" s="308" t="s">
        <v>8</v>
      </c>
      <c r="G3" s="296" t="s">
        <v>2580</v>
      </c>
    </row>
    <row r="4" s="297" customFormat="1" ht="38" customHeight="1" spans="1:7">
      <c r="A4" s="309" t="s">
        <v>82</v>
      </c>
      <c r="B4" s="310" t="s">
        <v>2581</v>
      </c>
      <c r="C4" s="311">
        <f>SUM(C5:C19)</f>
        <v>0</v>
      </c>
      <c r="D4" s="311">
        <f>SUM(D5:D19)</f>
        <v>1</v>
      </c>
      <c r="E4" s="312"/>
      <c r="F4" s="313" t="str">
        <f t="shared" ref="F4:F20" si="0">IF(LEN(A4)=3,"是",IF(B4&lt;&gt;"",IF(SUM(C4:D4)&lt;&gt;0,"是","否"),"是"))</f>
        <v>是</v>
      </c>
      <c r="G4" s="297" t="str">
        <f t="shared" ref="G4:G67" si="1">IF(LEN(A4)=3,"类",IF(LEN(A4)=5,"款","项"))</f>
        <v>类</v>
      </c>
    </row>
    <row r="5" s="297" customFormat="1" ht="38" customHeight="1" spans="1:7">
      <c r="A5" s="314" t="s">
        <v>2582</v>
      </c>
      <c r="B5" s="315" t="s">
        <v>2583</v>
      </c>
      <c r="C5" s="316"/>
      <c r="D5" s="316"/>
      <c r="E5" s="312"/>
      <c r="F5" s="313" t="str">
        <f t="shared" si="0"/>
        <v>否</v>
      </c>
      <c r="G5" s="297" t="str">
        <f t="shared" si="1"/>
        <v>款</v>
      </c>
    </row>
    <row r="6" s="297" customFormat="1" ht="38" customHeight="1" spans="1:7">
      <c r="A6" s="314" t="s">
        <v>2584</v>
      </c>
      <c r="B6" s="315" t="s">
        <v>2585</v>
      </c>
      <c r="C6" s="316"/>
      <c r="D6" s="316">
        <v>1</v>
      </c>
      <c r="E6" s="317" t="str">
        <f t="shared" ref="E6:E10" si="2">IF(C6&gt;0,D6/C6-1,IF(C6&lt;0,-(D6/C6-1),""))</f>
        <v/>
      </c>
      <c r="F6" s="313" t="str">
        <f t="shared" si="0"/>
        <v>是</v>
      </c>
      <c r="G6" s="297" t="str">
        <f t="shared" si="1"/>
        <v>项</v>
      </c>
    </row>
    <row r="7" s="297" customFormat="1" ht="38" customHeight="1" spans="1:7">
      <c r="A7" s="314" t="s">
        <v>2586</v>
      </c>
      <c r="B7" s="315" t="s">
        <v>2587</v>
      </c>
      <c r="C7" s="316"/>
      <c r="D7" s="316"/>
      <c r="E7" s="317" t="str">
        <f t="shared" si="2"/>
        <v/>
      </c>
      <c r="F7" s="313" t="str">
        <f t="shared" si="0"/>
        <v>否</v>
      </c>
      <c r="G7" s="297" t="str">
        <f t="shared" si="1"/>
        <v>项</v>
      </c>
    </row>
    <row r="8" s="297" customFormat="1" ht="38" customHeight="1" spans="1:7">
      <c r="A8" s="314" t="s">
        <v>2588</v>
      </c>
      <c r="B8" s="315" t="s">
        <v>2589</v>
      </c>
      <c r="C8" s="316"/>
      <c r="D8" s="316"/>
      <c r="E8" s="317" t="str">
        <f t="shared" si="2"/>
        <v/>
      </c>
      <c r="F8" s="313" t="str">
        <f t="shared" si="0"/>
        <v>否</v>
      </c>
      <c r="G8" s="297" t="str">
        <f t="shared" si="1"/>
        <v>项</v>
      </c>
    </row>
    <row r="9" s="298" customFormat="1" ht="38" customHeight="1" spans="1:7">
      <c r="A9" s="314" t="s">
        <v>2590</v>
      </c>
      <c r="B9" s="315" t="s">
        <v>2591</v>
      </c>
      <c r="C9" s="316">
        <v>0</v>
      </c>
      <c r="D9" s="316"/>
      <c r="E9" s="317" t="str">
        <f t="shared" si="2"/>
        <v/>
      </c>
      <c r="F9" s="313" t="str">
        <f t="shared" si="0"/>
        <v>否</v>
      </c>
      <c r="G9" s="297" t="str">
        <f t="shared" si="1"/>
        <v>项</v>
      </c>
    </row>
    <row r="10" s="297" customFormat="1" ht="38" customHeight="1" spans="1:7">
      <c r="A10" s="314" t="s">
        <v>2592</v>
      </c>
      <c r="B10" s="315" t="s">
        <v>2593</v>
      </c>
      <c r="C10" s="316"/>
      <c r="D10" s="316"/>
      <c r="E10" s="317" t="str">
        <f t="shared" si="2"/>
        <v/>
      </c>
      <c r="F10" s="313" t="str">
        <f t="shared" si="0"/>
        <v>否</v>
      </c>
      <c r="G10" s="297" t="str">
        <f t="shared" si="1"/>
        <v>项</v>
      </c>
    </row>
    <row r="11" s="297" customFormat="1" ht="38" customHeight="1" spans="1:7">
      <c r="A11" s="314" t="s">
        <v>2594</v>
      </c>
      <c r="B11" s="315" t="s">
        <v>2595</v>
      </c>
      <c r="C11" s="316"/>
      <c r="D11" s="316"/>
      <c r="E11" s="312"/>
      <c r="F11" s="313" t="str">
        <f t="shared" si="0"/>
        <v>否</v>
      </c>
      <c r="G11" s="297" t="str">
        <f t="shared" si="1"/>
        <v>款</v>
      </c>
    </row>
    <row r="12" s="298" customFormat="1" ht="38" customHeight="1" spans="1:7">
      <c r="A12" s="314" t="s">
        <v>2596</v>
      </c>
      <c r="B12" s="315" t="s">
        <v>2597</v>
      </c>
      <c r="C12" s="316">
        <v>0</v>
      </c>
      <c r="D12" s="316"/>
      <c r="E12" s="317" t="str">
        <f t="shared" ref="E12:E16" si="3">IF(C12&gt;0,D12/C12-1,IF(C12&lt;0,-(D12/C12-1),""))</f>
        <v/>
      </c>
      <c r="F12" s="313" t="str">
        <f t="shared" si="0"/>
        <v>否</v>
      </c>
      <c r="G12" s="297" t="str">
        <f t="shared" si="1"/>
        <v>项</v>
      </c>
    </row>
    <row r="13" s="297" customFormat="1" ht="38" customHeight="1" spans="1:7">
      <c r="A13" s="314" t="s">
        <v>2598</v>
      </c>
      <c r="B13" s="315" t="s">
        <v>2599</v>
      </c>
      <c r="C13" s="316">
        <v>0</v>
      </c>
      <c r="D13" s="316"/>
      <c r="E13" s="317" t="str">
        <f t="shared" si="3"/>
        <v/>
      </c>
      <c r="F13" s="313" t="str">
        <f t="shared" si="0"/>
        <v>否</v>
      </c>
      <c r="G13" s="297" t="str">
        <f t="shared" si="1"/>
        <v>项</v>
      </c>
    </row>
    <row r="14" s="298" customFormat="1" ht="38" customHeight="1" spans="1:7">
      <c r="A14" s="314" t="s">
        <v>2600</v>
      </c>
      <c r="B14" s="315" t="s">
        <v>2601</v>
      </c>
      <c r="C14" s="316">
        <v>0</v>
      </c>
      <c r="D14" s="316"/>
      <c r="E14" s="317" t="str">
        <f t="shared" si="3"/>
        <v/>
      </c>
      <c r="F14" s="313" t="str">
        <f t="shared" si="0"/>
        <v>否</v>
      </c>
      <c r="G14" s="297" t="str">
        <f t="shared" si="1"/>
        <v>项</v>
      </c>
    </row>
    <row r="15" s="297" customFormat="1" ht="38" customHeight="1" spans="1:7">
      <c r="A15" s="314" t="s">
        <v>2602</v>
      </c>
      <c r="B15" s="315" t="s">
        <v>2603</v>
      </c>
      <c r="C15" s="316"/>
      <c r="D15" s="316"/>
      <c r="E15" s="317" t="str">
        <f t="shared" si="3"/>
        <v/>
      </c>
      <c r="F15" s="313" t="str">
        <f t="shared" si="0"/>
        <v>否</v>
      </c>
      <c r="G15" s="297" t="str">
        <f t="shared" si="1"/>
        <v>项</v>
      </c>
    </row>
    <row r="16" s="297" customFormat="1" ht="38" customHeight="1" spans="1:7">
      <c r="A16" s="314" t="s">
        <v>2604</v>
      </c>
      <c r="B16" s="315" t="s">
        <v>2605</v>
      </c>
      <c r="C16" s="316">
        <v>0</v>
      </c>
      <c r="D16" s="316"/>
      <c r="E16" s="317" t="str">
        <f t="shared" si="3"/>
        <v/>
      </c>
      <c r="F16" s="313" t="str">
        <f t="shared" si="0"/>
        <v>否</v>
      </c>
      <c r="G16" s="297" t="str">
        <f t="shared" si="1"/>
        <v>项</v>
      </c>
    </row>
    <row r="17" s="298" customFormat="1" ht="38" customHeight="1" spans="1:7">
      <c r="A17" s="314" t="s">
        <v>2606</v>
      </c>
      <c r="B17" s="315" t="s">
        <v>2607</v>
      </c>
      <c r="C17" s="316">
        <f>SUM(C18:C19)</f>
        <v>0</v>
      </c>
      <c r="D17" s="316"/>
      <c r="E17" s="312"/>
      <c r="F17" s="313" t="str">
        <f t="shared" si="0"/>
        <v>否</v>
      </c>
      <c r="G17" s="297" t="str">
        <f t="shared" si="1"/>
        <v>款</v>
      </c>
    </row>
    <row r="18" s="298" customFormat="1" ht="38" customHeight="1" spans="1:7">
      <c r="A18" s="314" t="s">
        <v>2608</v>
      </c>
      <c r="B18" s="315" t="s">
        <v>2609</v>
      </c>
      <c r="C18" s="316">
        <v>0</v>
      </c>
      <c r="D18" s="316"/>
      <c r="E18" s="317" t="str">
        <f t="shared" ref="E18:E24" si="4">IF(C18&gt;0,D18/C18-1,IF(C18&lt;0,-(D18/C18-1),""))</f>
        <v/>
      </c>
      <c r="F18" s="313" t="str">
        <f t="shared" si="0"/>
        <v>否</v>
      </c>
      <c r="G18" s="297" t="str">
        <f t="shared" si="1"/>
        <v>项</v>
      </c>
    </row>
    <row r="19" s="298" customFormat="1" ht="38" customHeight="1" spans="1:7">
      <c r="A19" s="314" t="s">
        <v>2610</v>
      </c>
      <c r="B19" s="315" t="s">
        <v>2611</v>
      </c>
      <c r="C19" s="316">
        <v>0</v>
      </c>
      <c r="D19" s="316"/>
      <c r="E19" s="317" t="str">
        <f t="shared" si="4"/>
        <v/>
      </c>
      <c r="F19" s="313" t="str">
        <f t="shared" si="0"/>
        <v>否</v>
      </c>
      <c r="G19" s="297" t="str">
        <f t="shared" si="1"/>
        <v>项</v>
      </c>
    </row>
    <row r="20" s="297" customFormat="1" ht="38" customHeight="1" spans="1:7">
      <c r="A20" s="309" t="s">
        <v>84</v>
      </c>
      <c r="B20" s="310" t="s">
        <v>2612</v>
      </c>
      <c r="C20" s="311">
        <f>SUBTOTAL(9,C21:C29)</f>
        <v>849</v>
      </c>
      <c r="D20" s="311">
        <f>SUBTOTAL(9,D21:D29)</f>
        <v>0</v>
      </c>
      <c r="E20" s="312">
        <f>(D20-C20)/C20</f>
        <v>-1</v>
      </c>
      <c r="F20" s="313" t="str">
        <f t="shared" si="0"/>
        <v>是</v>
      </c>
      <c r="G20" s="297" t="str">
        <f t="shared" si="1"/>
        <v>类</v>
      </c>
    </row>
    <row r="21" s="297" customFormat="1" ht="38" customHeight="1" spans="1:7">
      <c r="A21" s="314" t="s">
        <v>2613</v>
      </c>
      <c r="B21" s="315" t="s">
        <v>2614</v>
      </c>
      <c r="C21" s="316"/>
      <c r="E21" s="312" t="e">
        <f>(D21-C21)/C21</f>
        <v>#DIV/0!</v>
      </c>
      <c r="F21" s="313" t="str">
        <f>IF(LEN(A21)=3,"是",IF(B21&lt;&gt;"",IF(SUM(C21:C21)&lt;&gt;0,"是","否"),"是"))</f>
        <v>否</v>
      </c>
      <c r="G21" s="297" t="str">
        <f t="shared" si="1"/>
        <v>款</v>
      </c>
    </row>
    <row r="22" s="297" customFormat="1" ht="38" customHeight="1" spans="1:7">
      <c r="A22" s="314" t="s">
        <v>2615</v>
      </c>
      <c r="B22" s="315" t="s">
        <v>2616</v>
      </c>
      <c r="C22" s="316">
        <v>839</v>
      </c>
      <c r="D22" s="316"/>
      <c r="E22" s="317">
        <f t="shared" si="4"/>
        <v>-1</v>
      </c>
      <c r="F22" s="313" t="str">
        <f t="shared" ref="F22:F67" si="5">IF(LEN(A22)=3,"是",IF(B22&lt;&gt;"",IF(SUM(C22:D22)&lt;&gt;0,"是","否"),"是"))</f>
        <v>是</v>
      </c>
      <c r="G22" s="297" t="str">
        <f t="shared" si="1"/>
        <v>项</v>
      </c>
    </row>
    <row r="23" s="297" customFormat="1" ht="38" customHeight="1" spans="1:7">
      <c r="A23" s="314" t="s">
        <v>2617</v>
      </c>
      <c r="B23" s="315" t="s">
        <v>2618</v>
      </c>
      <c r="C23" s="316">
        <v>10</v>
      </c>
      <c r="D23" s="316"/>
      <c r="E23" s="317">
        <f t="shared" si="4"/>
        <v>-1</v>
      </c>
      <c r="F23" s="313" t="str">
        <f t="shared" si="5"/>
        <v>是</v>
      </c>
      <c r="G23" s="297" t="str">
        <f t="shared" si="1"/>
        <v>项</v>
      </c>
    </row>
    <row r="24" s="297" customFormat="1" ht="38" customHeight="1" spans="1:7">
      <c r="A24" s="314" t="s">
        <v>2619</v>
      </c>
      <c r="B24" s="315" t="s">
        <v>2620</v>
      </c>
      <c r="C24" s="316"/>
      <c r="D24" s="316"/>
      <c r="E24" s="317" t="str">
        <f t="shared" si="4"/>
        <v/>
      </c>
      <c r="F24" s="313" t="str">
        <f t="shared" si="5"/>
        <v>否</v>
      </c>
      <c r="G24" s="297" t="str">
        <f t="shared" si="1"/>
        <v>项</v>
      </c>
    </row>
    <row r="25" s="297" customFormat="1" ht="38" customHeight="1" spans="1:7">
      <c r="A25" s="314" t="s">
        <v>2621</v>
      </c>
      <c r="B25" s="315" t="s">
        <v>2622</v>
      </c>
      <c r="C25" s="316"/>
      <c r="D25" s="316"/>
      <c r="E25" s="312"/>
      <c r="F25" s="313" t="str">
        <f t="shared" si="5"/>
        <v>否</v>
      </c>
      <c r="G25" s="297" t="str">
        <f t="shared" si="1"/>
        <v>款</v>
      </c>
    </row>
    <row r="26" s="298" customFormat="1" ht="38" customHeight="1" spans="1:7">
      <c r="A26" s="314" t="s">
        <v>2623</v>
      </c>
      <c r="B26" s="315" t="s">
        <v>2616</v>
      </c>
      <c r="C26" s="316"/>
      <c r="D26" s="316"/>
      <c r="E26" s="317" t="str">
        <f t="shared" ref="E26:E28" si="6">IF(C26&gt;0,D26/C26-1,IF(C26&lt;0,-(D26/C26-1),""))</f>
        <v/>
      </c>
      <c r="F26" s="313" t="str">
        <f t="shared" si="5"/>
        <v>否</v>
      </c>
      <c r="G26" s="297" t="str">
        <f t="shared" si="1"/>
        <v>项</v>
      </c>
    </row>
    <row r="27" s="297" customFormat="1" ht="38" customHeight="1" spans="1:7">
      <c r="A27" s="314" t="s">
        <v>2624</v>
      </c>
      <c r="B27" s="315" t="s">
        <v>2618</v>
      </c>
      <c r="C27" s="316"/>
      <c r="D27" s="316"/>
      <c r="E27" s="317" t="str">
        <f t="shared" si="6"/>
        <v/>
      </c>
      <c r="F27" s="313" t="str">
        <f t="shared" si="5"/>
        <v>否</v>
      </c>
      <c r="G27" s="297" t="str">
        <f t="shared" si="1"/>
        <v>项</v>
      </c>
    </row>
    <row r="28" s="297" customFormat="1" ht="38" customHeight="1" spans="1:7">
      <c r="A28" s="314" t="s">
        <v>2625</v>
      </c>
      <c r="B28" s="315" t="s">
        <v>2626</v>
      </c>
      <c r="C28" s="316"/>
      <c r="D28" s="316"/>
      <c r="E28" s="317" t="str">
        <f t="shared" si="6"/>
        <v/>
      </c>
      <c r="F28" s="313" t="str">
        <f t="shared" si="5"/>
        <v>否</v>
      </c>
      <c r="G28" s="297" t="str">
        <f t="shared" si="1"/>
        <v>项</v>
      </c>
    </row>
    <row r="29" s="299" customFormat="1" ht="38" customHeight="1" spans="1:7">
      <c r="A29" s="314" t="s">
        <v>2627</v>
      </c>
      <c r="B29" s="315" t="s">
        <v>2628</v>
      </c>
      <c r="C29" s="316"/>
      <c r="D29" s="316"/>
      <c r="E29" s="312"/>
      <c r="F29" s="313" t="str">
        <f t="shared" si="5"/>
        <v>否</v>
      </c>
      <c r="G29" s="297" t="str">
        <f t="shared" si="1"/>
        <v>款</v>
      </c>
    </row>
    <row r="30" s="298" customFormat="1" ht="38" customHeight="1" spans="1:7">
      <c r="A30" s="314" t="s">
        <v>2629</v>
      </c>
      <c r="B30" s="315" t="s">
        <v>2618</v>
      </c>
      <c r="C30" s="316"/>
      <c r="D30" s="316"/>
      <c r="E30" s="317" t="str">
        <f t="shared" ref="E30:E37" si="7">IF(C30&gt;0,D30/C30-1,IF(C30&lt;0,-(D30/C30-1),""))</f>
        <v/>
      </c>
      <c r="F30" s="313" t="str">
        <f t="shared" si="5"/>
        <v>否</v>
      </c>
      <c r="G30" s="297" t="str">
        <f t="shared" si="1"/>
        <v>项</v>
      </c>
    </row>
    <row r="31" s="298" customFormat="1" ht="38" customHeight="1" spans="1:7">
      <c r="A31" s="314" t="s">
        <v>2630</v>
      </c>
      <c r="B31" s="315" t="s">
        <v>2631</v>
      </c>
      <c r="C31" s="316"/>
      <c r="D31" s="316"/>
      <c r="E31" s="317" t="str">
        <f t="shared" si="7"/>
        <v/>
      </c>
      <c r="F31" s="313" t="str">
        <f t="shared" si="5"/>
        <v>否</v>
      </c>
      <c r="G31" s="297" t="str">
        <f t="shared" si="1"/>
        <v>项</v>
      </c>
    </row>
    <row r="32" s="297" customFormat="1" ht="38" customHeight="1" spans="1:7">
      <c r="A32" s="309" t="s">
        <v>88</v>
      </c>
      <c r="B32" s="310" t="s">
        <v>2632</v>
      </c>
      <c r="C32" s="311"/>
      <c r="D32" s="311"/>
      <c r="E32" s="312"/>
      <c r="F32" s="313" t="str">
        <f t="shared" si="5"/>
        <v>是</v>
      </c>
      <c r="G32" s="297" t="str">
        <f t="shared" si="1"/>
        <v>类</v>
      </c>
    </row>
    <row r="33" s="297" customFormat="1" ht="38" customHeight="1" spans="1:7">
      <c r="A33" s="314" t="s">
        <v>2633</v>
      </c>
      <c r="B33" s="315" t="s">
        <v>2634</v>
      </c>
      <c r="C33" s="316"/>
      <c r="D33" s="316"/>
      <c r="E33" s="312"/>
      <c r="F33" s="313" t="str">
        <f t="shared" si="5"/>
        <v>否</v>
      </c>
      <c r="G33" s="297" t="str">
        <f t="shared" si="1"/>
        <v>款</v>
      </c>
    </row>
    <row r="34" s="298" customFormat="1" ht="38" customHeight="1" spans="1:7">
      <c r="A34" s="314">
        <v>2116001</v>
      </c>
      <c r="B34" s="315" t="s">
        <v>2635</v>
      </c>
      <c r="C34" s="316"/>
      <c r="D34" s="316"/>
      <c r="E34" s="317" t="str">
        <f t="shared" si="7"/>
        <v/>
      </c>
      <c r="F34" s="313" t="str">
        <f t="shared" si="5"/>
        <v>否</v>
      </c>
      <c r="G34" s="297" t="str">
        <f t="shared" si="1"/>
        <v>项</v>
      </c>
    </row>
    <row r="35" s="298" customFormat="1" ht="38" customHeight="1" spans="1:7">
      <c r="A35" s="314">
        <v>2116002</v>
      </c>
      <c r="B35" s="315" t="s">
        <v>2636</v>
      </c>
      <c r="C35" s="316"/>
      <c r="D35" s="316"/>
      <c r="E35" s="317" t="str">
        <f t="shared" si="7"/>
        <v/>
      </c>
      <c r="F35" s="313" t="str">
        <f t="shared" si="5"/>
        <v>否</v>
      </c>
      <c r="G35" s="297" t="str">
        <f t="shared" si="1"/>
        <v>项</v>
      </c>
    </row>
    <row r="36" s="298" customFormat="1" ht="38" customHeight="1" spans="1:7">
      <c r="A36" s="314">
        <v>2116003</v>
      </c>
      <c r="B36" s="315" t="s">
        <v>2637</v>
      </c>
      <c r="C36" s="316">
        <v>0</v>
      </c>
      <c r="D36" s="316"/>
      <c r="E36" s="317" t="str">
        <f t="shared" si="7"/>
        <v/>
      </c>
      <c r="F36" s="313" t="str">
        <f t="shared" si="5"/>
        <v>否</v>
      </c>
      <c r="G36" s="297" t="str">
        <f t="shared" si="1"/>
        <v>项</v>
      </c>
    </row>
    <row r="37" s="299" customFormat="1" ht="38" customHeight="1" spans="1:7">
      <c r="A37" s="314">
        <v>2116099</v>
      </c>
      <c r="B37" s="315" t="s">
        <v>2638</v>
      </c>
      <c r="C37" s="316">
        <v>0</v>
      </c>
      <c r="D37" s="316"/>
      <c r="E37" s="317" t="str">
        <f t="shared" si="7"/>
        <v/>
      </c>
      <c r="F37" s="313" t="str">
        <f t="shared" si="5"/>
        <v>否</v>
      </c>
      <c r="G37" s="297" t="str">
        <f t="shared" si="1"/>
        <v>项</v>
      </c>
    </row>
    <row r="38" s="298" customFormat="1" ht="38" customHeight="1" spans="1:7">
      <c r="A38" s="314">
        <v>21161</v>
      </c>
      <c r="B38" s="315" t="s">
        <v>2639</v>
      </c>
      <c r="C38" s="316">
        <f>SUM(C39:C42)</f>
        <v>0</v>
      </c>
      <c r="D38" s="316"/>
      <c r="E38" s="312"/>
      <c r="F38" s="313" t="str">
        <f t="shared" si="5"/>
        <v>否</v>
      </c>
      <c r="G38" s="297" t="str">
        <f t="shared" si="1"/>
        <v>款</v>
      </c>
    </row>
    <row r="39" s="297" customFormat="1" ht="38" customHeight="1" spans="1:7">
      <c r="A39" s="314">
        <v>2116101</v>
      </c>
      <c r="B39" s="315" t="s">
        <v>2640</v>
      </c>
      <c r="C39" s="316">
        <v>0</v>
      </c>
      <c r="D39" s="316"/>
      <c r="E39" s="317" t="str">
        <f t="shared" ref="E39:E42" si="8">IF(C39&gt;0,D39/C39-1,IF(C39&lt;0,-(D39/C39-1),""))</f>
        <v/>
      </c>
      <c r="F39" s="313" t="str">
        <f t="shared" si="5"/>
        <v>否</v>
      </c>
      <c r="G39" s="297" t="str">
        <f t="shared" si="1"/>
        <v>项</v>
      </c>
    </row>
    <row r="40" s="297" customFormat="1" ht="38" customHeight="1" spans="1:7">
      <c r="A40" s="314">
        <v>2116102</v>
      </c>
      <c r="B40" s="315" t="s">
        <v>2641</v>
      </c>
      <c r="C40" s="316">
        <v>0</v>
      </c>
      <c r="D40" s="316"/>
      <c r="E40" s="317" t="str">
        <f t="shared" si="8"/>
        <v/>
      </c>
      <c r="F40" s="313" t="str">
        <f t="shared" si="5"/>
        <v>否</v>
      </c>
      <c r="G40" s="297" t="str">
        <f t="shared" si="1"/>
        <v>项</v>
      </c>
    </row>
    <row r="41" s="297" customFormat="1" ht="38" customHeight="1" spans="1:7">
      <c r="A41" s="314">
        <v>2116103</v>
      </c>
      <c r="B41" s="315" t="s">
        <v>2642</v>
      </c>
      <c r="C41" s="316">
        <v>0</v>
      </c>
      <c r="D41" s="316"/>
      <c r="E41" s="317" t="str">
        <f t="shared" si="8"/>
        <v/>
      </c>
      <c r="F41" s="313" t="str">
        <f t="shared" si="5"/>
        <v>否</v>
      </c>
      <c r="G41" s="297" t="str">
        <f t="shared" si="1"/>
        <v>项</v>
      </c>
    </row>
    <row r="42" s="297" customFormat="1" ht="38" customHeight="1" spans="1:7">
      <c r="A42" s="314">
        <v>2116104</v>
      </c>
      <c r="B42" s="315" t="s">
        <v>2643</v>
      </c>
      <c r="C42" s="316">
        <v>0</v>
      </c>
      <c r="D42" s="316"/>
      <c r="E42" s="317" t="str">
        <f t="shared" si="8"/>
        <v/>
      </c>
      <c r="F42" s="313" t="str">
        <f t="shared" si="5"/>
        <v>否</v>
      </c>
      <c r="G42" s="297" t="str">
        <f t="shared" si="1"/>
        <v>项</v>
      </c>
    </row>
    <row r="43" s="297" customFormat="1" ht="38" customHeight="1" spans="1:7">
      <c r="A43" s="309" t="s">
        <v>90</v>
      </c>
      <c r="B43" s="310" t="s">
        <v>2644</v>
      </c>
      <c r="C43" s="311">
        <f>C44+C60+C64+C65+C71+C79+C83+C89+C92</f>
        <v>6666</v>
      </c>
      <c r="D43" s="311">
        <f>SUBTOTAL(9,D44:D92)</f>
        <v>1629</v>
      </c>
      <c r="E43" s="312">
        <f>(D43-C43)/C43</f>
        <v>-0.756</v>
      </c>
      <c r="F43" s="313" t="str">
        <f t="shared" si="5"/>
        <v>是</v>
      </c>
      <c r="G43" s="297" t="str">
        <f t="shared" si="1"/>
        <v>类</v>
      </c>
    </row>
    <row r="44" s="297" customFormat="1" ht="38" customHeight="1" spans="1:7">
      <c r="A44" s="314" t="s">
        <v>2645</v>
      </c>
      <c r="B44" s="315" t="s">
        <v>2646</v>
      </c>
      <c r="C44" s="316">
        <f>SUM(C45:C59)</f>
        <v>6666</v>
      </c>
      <c r="D44" s="316"/>
      <c r="E44" s="312"/>
      <c r="F44" s="313" t="str">
        <f t="shared" si="5"/>
        <v>是</v>
      </c>
      <c r="G44" s="297" t="str">
        <f t="shared" si="1"/>
        <v>款</v>
      </c>
    </row>
    <row r="45" s="297" customFormat="1" ht="38" customHeight="1" spans="1:7">
      <c r="A45" s="314" t="s">
        <v>2647</v>
      </c>
      <c r="B45" s="315" t="s">
        <v>2648</v>
      </c>
      <c r="C45" s="316">
        <v>825</v>
      </c>
      <c r="D45" s="316"/>
      <c r="E45" s="317">
        <f t="shared" ref="E45:E56" si="9">IF(C45&gt;0,D45/C45-1,IF(C45&lt;0,-(D45/C45-1),""))</f>
        <v>-1</v>
      </c>
      <c r="F45" s="313" t="str">
        <f t="shared" si="5"/>
        <v>是</v>
      </c>
      <c r="G45" s="297" t="str">
        <f t="shared" si="1"/>
        <v>项</v>
      </c>
    </row>
    <row r="46" s="297" customFormat="1" ht="38" customHeight="1" spans="1:7">
      <c r="A46" s="314" t="s">
        <v>2649</v>
      </c>
      <c r="B46" s="315" t="s">
        <v>2650</v>
      </c>
      <c r="C46" s="316"/>
      <c r="D46" s="316"/>
      <c r="E46" s="317" t="str">
        <f t="shared" si="9"/>
        <v/>
      </c>
      <c r="F46" s="313" t="str">
        <f t="shared" si="5"/>
        <v>否</v>
      </c>
      <c r="G46" s="297" t="str">
        <f t="shared" si="1"/>
        <v>项</v>
      </c>
    </row>
    <row r="47" s="297" customFormat="1" ht="38" customHeight="1" spans="1:7">
      <c r="A47" s="314" t="s">
        <v>2651</v>
      </c>
      <c r="B47" s="315" t="s">
        <v>2652</v>
      </c>
      <c r="C47" s="316">
        <v>388</v>
      </c>
      <c r="D47" s="316"/>
      <c r="E47" s="317">
        <f t="shared" si="9"/>
        <v>-1</v>
      </c>
      <c r="F47" s="313" t="str">
        <f t="shared" si="5"/>
        <v>是</v>
      </c>
      <c r="G47" s="297" t="str">
        <f t="shared" si="1"/>
        <v>项</v>
      </c>
    </row>
    <row r="48" s="297" customFormat="1" ht="38" customHeight="1" spans="1:7">
      <c r="A48" s="314" t="s">
        <v>2653</v>
      </c>
      <c r="B48" s="315" t="s">
        <v>2654</v>
      </c>
      <c r="C48" s="316"/>
      <c r="D48" s="316">
        <v>1170</v>
      </c>
      <c r="E48" s="317" t="str">
        <f t="shared" si="9"/>
        <v/>
      </c>
      <c r="F48" s="313" t="str">
        <f t="shared" si="5"/>
        <v>是</v>
      </c>
      <c r="G48" s="297" t="str">
        <f t="shared" si="1"/>
        <v>项</v>
      </c>
    </row>
    <row r="49" s="297" customFormat="1" ht="38" customHeight="1" spans="1:7">
      <c r="A49" s="314" t="s">
        <v>2655</v>
      </c>
      <c r="B49" s="315" t="s">
        <v>2656</v>
      </c>
      <c r="C49" s="316">
        <v>5200</v>
      </c>
      <c r="D49" s="316"/>
      <c r="E49" s="317">
        <f t="shared" si="9"/>
        <v>-1</v>
      </c>
      <c r="F49" s="313" t="str">
        <f t="shared" si="5"/>
        <v>是</v>
      </c>
      <c r="G49" s="297" t="str">
        <f t="shared" si="1"/>
        <v>项</v>
      </c>
    </row>
    <row r="50" s="297" customFormat="1" ht="38" customHeight="1" spans="1:7">
      <c r="A50" s="314" t="s">
        <v>2657</v>
      </c>
      <c r="B50" s="315" t="s">
        <v>2658</v>
      </c>
      <c r="C50" s="316"/>
      <c r="D50" s="316"/>
      <c r="E50" s="317" t="str">
        <f t="shared" si="9"/>
        <v/>
      </c>
      <c r="F50" s="313" t="str">
        <f t="shared" si="5"/>
        <v>否</v>
      </c>
      <c r="G50" s="297" t="str">
        <f t="shared" si="1"/>
        <v>项</v>
      </c>
    </row>
    <row r="51" s="297" customFormat="1" ht="38" customHeight="1" spans="1:7">
      <c r="A51" s="314" t="s">
        <v>2659</v>
      </c>
      <c r="B51" s="315" t="s">
        <v>2660</v>
      </c>
      <c r="C51" s="316"/>
      <c r="D51" s="316"/>
      <c r="E51" s="317" t="str">
        <f t="shared" si="9"/>
        <v/>
      </c>
      <c r="F51" s="313" t="str">
        <f t="shared" si="5"/>
        <v>否</v>
      </c>
      <c r="G51" s="297" t="str">
        <f t="shared" si="1"/>
        <v>项</v>
      </c>
    </row>
    <row r="52" s="297" customFormat="1" ht="38" customHeight="1" spans="1:7">
      <c r="A52" s="314" t="s">
        <v>2661</v>
      </c>
      <c r="B52" s="315" t="s">
        <v>2662</v>
      </c>
      <c r="C52" s="316"/>
      <c r="D52" s="316"/>
      <c r="E52" s="317" t="str">
        <f t="shared" si="9"/>
        <v/>
      </c>
      <c r="F52" s="313" t="str">
        <f t="shared" si="5"/>
        <v>否</v>
      </c>
      <c r="G52" s="297" t="str">
        <f t="shared" si="1"/>
        <v>项</v>
      </c>
    </row>
    <row r="53" s="297" customFormat="1" ht="38" customHeight="1" spans="1:7">
      <c r="A53" s="314" t="s">
        <v>2663</v>
      </c>
      <c r="B53" s="315" t="s">
        <v>2664</v>
      </c>
      <c r="C53" s="316"/>
      <c r="D53" s="316"/>
      <c r="E53" s="317" t="str">
        <f t="shared" si="9"/>
        <v/>
      </c>
      <c r="F53" s="313" t="str">
        <f t="shared" si="5"/>
        <v>否</v>
      </c>
      <c r="G53" s="297" t="str">
        <f t="shared" si="1"/>
        <v>项</v>
      </c>
    </row>
    <row r="54" s="297" customFormat="1" ht="38" customHeight="1" spans="1:7">
      <c r="A54" s="314" t="s">
        <v>2665</v>
      </c>
      <c r="B54" s="315" t="s">
        <v>2666</v>
      </c>
      <c r="C54" s="316"/>
      <c r="D54" s="316"/>
      <c r="E54" s="317" t="str">
        <f t="shared" si="9"/>
        <v/>
      </c>
      <c r="F54" s="313" t="str">
        <f t="shared" si="5"/>
        <v>否</v>
      </c>
      <c r="G54" s="297" t="str">
        <f t="shared" si="1"/>
        <v>项</v>
      </c>
    </row>
    <row r="55" s="297" customFormat="1" ht="38" customHeight="1" spans="1:7">
      <c r="A55" s="314" t="s">
        <v>2667</v>
      </c>
      <c r="B55" s="315" t="s">
        <v>2668</v>
      </c>
      <c r="C55" s="316">
        <v>0</v>
      </c>
      <c r="D55" s="316"/>
      <c r="E55" s="317" t="str">
        <f t="shared" si="9"/>
        <v/>
      </c>
      <c r="F55" s="313" t="str">
        <f t="shared" si="5"/>
        <v>否</v>
      </c>
      <c r="G55" s="297" t="str">
        <f t="shared" si="1"/>
        <v>项</v>
      </c>
    </row>
    <row r="56" s="297" customFormat="1" ht="38" customHeight="1" spans="1:6">
      <c r="A56" s="314" t="s">
        <v>2669</v>
      </c>
      <c r="B56" s="315" t="s">
        <v>2670</v>
      </c>
      <c r="C56" s="316">
        <v>253</v>
      </c>
      <c r="D56" s="316">
        <v>459</v>
      </c>
      <c r="E56" s="317"/>
      <c r="F56" s="313"/>
    </row>
    <row r="57" s="297" customFormat="1" ht="38" customHeight="1" spans="1:6">
      <c r="A57" s="314" t="s">
        <v>2671</v>
      </c>
      <c r="B57" s="315" t="s">
        <v>2672</v>
      </c>
      <c r="C57" s="316"/>
      <c r="D57" s="316"/>
      <c r="E57" s="317"/>
      <c r="F57" s="313"/>
    </row>
    <row r="58" s="297" customFormat="1" ht="38" customHeight="1" spans="1:6">
      <c r="A58" s="314" t="s">
        <v>2673</v>
      </c>
      <c r="B58" s="315" t="s">
        <v>2674</v>
      </c>
      <c r="C58" s="316"/>
      <c r="D58" s="316"/>
      <c r="E58" s="317"/>
      <c r="F58" s="313"/>
    </row>
    <row r="59" s="297" customFormat="1" ht="38" customHeight="1" spans="1:7">
      <c r="A59" s="314" t="s">
        <v>2675</v>
      </c>
      <c r="B59" s="315" t="s">
        <v>2676</v>
      </c>
      <c r="C59" s="316"/>
      <c r="D59" s="316"/>
      <c r="E59" s="317" t="str">
        <f>IF(C59&gt;0,D59/C59-1,IF(C59&lt;0,-(D59/C59-1),""))</f>
        <v/>
      </c>
      <c r="F59" s="313" t="str">
        <f t="shared" ref="F59:F70" si="10">IF(LEN(A59)=3,"是",IF(B59&lt;&gt;"",IF(SUM(C59:D59)&lt;&gt;0,"是","否"),"是"))</f>
        <v>否</v>
      </c>
      <c r="G59" s="297" t="str">
        <f t="shared" ref="G59:G70" si="11">IF(LEN(A59)=3,"类",IF(LEN(A59)=5,"款","项"))</f>
        <v>项</v>
      </c>
    </row>
    <row r="60" s="297" customFormat="1" ht="38" customHeight="1" spans="1:7">
      <c r="A60" s="314" t="s">
        <v>2677</v>
      </c>
      <c r="B60" s="315" t="s">
        <v>2678</v>
      </c>
      <c r="C60" s="316"/>
      <c r="D60" s="316"/>
      <c r="E60" s="312"/>
      <c r="F60" s="313" t="str">
        <f t="shared" si="10"/>
        <v>否</v>
      </c>
      <c r="G60" s="297" t="str">
        <f t="shared" si="11"/>
        <v>款</v>
      </c>
    </row>
    <row r="61" s="297" customFormat="1" ht="38" customHeight="1" spans="1:7">
      <c r="A61" s="314" t="s">
        <v>2679</v>
      </c>
      <c r="B61" s="315" t="s">
        <v>2648</v>
      </c>
      <c r="C61" s="316"/>
      <c r="D61" s="316"/>
      <c r="E61" s="317" t="str">
        <f t="shared" ref="E61:E63" si="12">IF(C61&gt;0,D61/C61-1,IF(C61&lt;0,-(D61/C61-1),""))</f>
        <v/>
      </c>
      <c r="F61" s="313" t="str">
        <f t="shared" si="10"/>
        <v>否</v>
      </c>
      <c r="G61" s="297" t="str">
        <f t="shared" si="11"/>
        <v>项</v>
      </c>
    </row>
    <row r="62" s="297" customFormat="1" ht="38" customHeight="1" spans="1:7">
      <c r="A62" s="314" t="s">
        <v>2680</v>
      </c>
      <c r="B62" s="315" t="s">
        <v>2650</v>
      </c>
      <c r="C62" s="316"/>
      <c r="D62" s="316"/>
      <c r="E62" s="317" t="str">
        <f t="shared" si="12"/>
        <v/>
      </c>
      <c r="F62" s="313" t="str">
        <f t="shared" si="10"/>
        <v>否</v>
      </c>
      <c r="G62" s="297" t="str">
        <f t="shared" si="11"/>
        <v>项</v>
      </c>
    </row>
    <row r="63" s="297" customFormat="1" ht="38" customHeight="1" spans="1:7">
      <c r="A63" s="314" t="s">
        <v>2681</v>
      </c>
      <c r="B63" s="315" t="s">
        <v>2682</v>
      </c>
      <c r="C63" s="316"/>
      <c r="D63" s="316"/>
      <c r="E63" s="317" t="str">
        <f t="shared" si="12"/>
        <v/>
      </c>
      <c r="F63" s="313" t="str">
        <f t="shared" si="10"/>
        <v>否</v>
      </c>
      <c r="G63" s="297" t="str">
        <f t="shared" si="11"/>
        <v>项</v>
      </c>
    </row>
    <row r="64" s="297" customFormat="1" ht="38" customHeight="1" spans="1:7">
      <c r="A64" s="314" t="s">
        <v>2683</v>
      </c>
      <c r="B64" s="315" t="s">
        <v>2684</v>
      </c>
      <c r="C64" s="316"/>
      <c r="D64" s="316"/>
      <c r="E64" s="312"/>
      <c r="F64" s="313" t="str">
        <f t="shared" si="10"/>
        <v>否</v>
      </c>
      <c r="G64" s="297" t="str">
        <f t="shared" si="11"/>
        <v>款</v>
      </c>
    </row>
    <row r="65" s="297" customFormat="1" ht="38" customHeight="1" spans="1:7">
      <c r="A65" s="314" t="s">
        <v>2685</v>
      </c>
      <c r="B65" s="315" t="s">
        <v>2686</v>
      </c>
      <c r="C65" s="316"/>
      <c r="D65" s="316"/>
      <c r="E65" s="312"/>
      <c r="F65" s="313" t="str">
        <f t="shared" si="10"/>
        <v>否</v>
      </c>
      <c r="G65" s="297" t="str">
        <f t="shared" si="11"/>
        <v>款</v>
      </c>
    </row>
    <row r="66" s="297" customFormat="1" ht="38" customHeight="1" spans="1:7">
      <c r="A66" s="314" t="s">
        <v>2687</v>
      </c>
      <c r="B66" s="315" t="s">
        <v>2688</v>
      </c>
      <c r="C66" s="316"/>
      <c r="D66" s="316"/>
      <c r="E66" s="317" t="str">
        <f t="shared" ref="E66:E70" si="13">IF(C66&gt;0,D66/C66-1,IF(C66&lt;0,-(D66/C66-1),""))</f>
        <v/>
      </c>
      <c r="F66" s="313" t="str">
        <f t="shared" si="10"/>
        <v>否</v>
      </c>
      <c r="G66" s="297" t="str">
        <f t="shared" si="11"/>
        <v>项</v>
      </c>
    </row>
    <row r="67" s="297" customFormat="1" ht="38" customHeight="1" spans="1:7">
      <c r="A67" s="314" t="s">
        <v>2689</v>
      </c>
      <c r="B67" s="315" t="s">
        <v>2690</v>
      </c>
      <c r="C67" s="316"/>
      <c r="D67" s="316"/>
      <c r="E67" s="317" t="str">
        <f t="shared" si="13"/>
        <v/>
      </c>
      <c r="F67" s="313" t="str">
        <f t="shared" si="10"/>
        <v>否</v>
      </c>
      <c r="G67" s="297" t="str">
        <f t="shared" si="11"/>
        <v>项</v>
      </c>
    </row>
    <row r="68" s="297" customFormat="1" ht="38" customHeight="1" spans="1:7">
      <c r="A68" s="314" t="s">
        <v>2691</v>
      </c>
      <c r="B68" s="315" t="s">
        <v>2692</v>
      </c>
      <c r="C68" s="316"/>
      <c r="D68" s="316"/>
      <c r="E68" s="317" t="str">
        <f t="shared" si="13"/>
        <v/>
      </c>
      <c r="F68" s="313" t="str">
        <f t="shared" si="10"/>
        <v>否</v>
      </c>
      <c r="G68" s="297" t="str">
        <f t="shared" si="11"/>
        <v>项</v>
      </c>
    </row>
    <row r="69" s="297" customFormat="1" ht="38" customHeight="1" spans="1:7">
      <c r="A69" s="314" t="s">
        <v>2693</v>
      </c>
      <c r="B69" s="315" t="s">
        <v>2694</v>
      </c>
      <c r="C69" s="316"/>
      <c r="D69" s="316"/>
      <c r="E69" s="317" t="str">
        <f t="shared" si="13"/>
        <v/>
      </c>
      <c r="F69" s="313" t="str">
        <f t="shared" si="10"/>
        <v>否</v>
      </c>
      <c r="G69" s="297" t="str">
        <f t="shared" si="11"/>
        <v>项</v>
      </c>
    </row>
    <row r="70" s="297" customFormat="1" ht="38" customHeight="1" spans="1:7">
      <c r="A70" s="314" t="s">
        <v>2695</v>
      </c>
      <c r="B70" s="315" t="s">
        <v>2696</v>
      </c>
      <c r="C70" s="316"/>
      <c r="D70" s="316"/>
      <c r="E70" s="317" t="str">
        <f t="shared" si="13"/>
        <v/>
      </c>
      <c r="F70" s="313" t="str">
        <f t="shared" si="10"/>
        <v>否</v>
      </c>
      <c r="G70" s="297" t="str">
        <f t="shared" si="11"/>
        <v>项</v>
      </c>
    </row>
    <row r="71" s="297" customFormat="1" ht="38" customHeight="1" spans="1:7">
      <c r="A71" s="314" t="s">
        <v>2697</v>
      </c>
      <c r="B71" s="315" t="s">
        <v>2698</v>
      </c>
      <c r="C71" s="316"/>
      <c r="E71" s="312" t="e">
        <f>(D71-C71)/C71</f>
        <v>#DIV/0!</v>
      </c>
      <c r="F71" s="313" t="str">
        <f>IF(LEN(A71)=3,"是",IF(B71&lt;&gt;"",IF(SUM(C71:C71)&lt;&gt;0,"是","否"),"是"))</f>
        <v>否</v>
      </c>
      <c r="G71" s="297" t="str">
        <f t="shared" ref="G71:G134" si="14">IF(LEN(A71)=3,"类",IF(LEN(A71)=5,"款","项"))</f>
        <v>款</v>
      </c>
    </row>
    <row r="72" s="297" customFormat="1" ht="38" customHeight="1" spans="1:7">
      <c r="A72" s="314" t="s">
        <v>2699</v>
      </c>
      <c r="B72" s="315" t="s">
        <v>2700</v>
      </c>
      <c r="C72" s="316"/>
      <c r="D72" s="316"/>
      <c r="E72" s="317" t="str">
        <f t="shared" ref="E72:E74" si="15">IF(C72&gt;0,D72/C72-1,IF(C72&lt;0,-(D72/C72-1),""))</f>
        <v/>
      </c>
      <c r="F72" s="313" t="str">
        <f t="shared" ref="F72:F135" si="16">IF(LEN(A72)=3,"是",IF(B72&lt;&gt;"",IF(SUM(C72:D72)&lt;&gt;0,"是","否"),"是"))</f>
        <v>否</v>
      </c>
      <c r="G72" s="297" t="str">
        <f t="shared" si="14"/>
        <v>项</v>
      </c>
    </row>
    <row r="73" s="297" customFormat="1" ht="38" customHeight="1" spans="1:7">
      <c r="A73" s="314" t="s">
        <v>2701</v>
      </c>
      <c r="B73" s="315" t="s">
        <v>2702</v>
      </c>
      <c r="C73" s="316"/>
      <c r="D73" s="316"/>
      <c r="E73" s="317" t="str">
        <f t="shared" si="15"/>
        <v/>
      </c>
      <c r="F73" s="313" t="str">
        <f t="shared" si="16"/>
        <v>否</v>
      </c>
      <c r="G73" s="297" t="str">
        <f t="shared" si="14"/>
        <v>项</v>
      </c>
    </row>
    <row r="74" s="297" customFormat="1" ht="38" customHeight="1" spans="1:7">
      <c r="A74" s="314" t="s">
        <v>2703</v>
      </c>
      <c r="B74" s="315" t="s">
        <v>2704</v>
      </c>
      <c r="C74" s="316"/>
      <c r="D74" s="316"/>
      <c r="E74" s="317" t="str">
        <f t="shared" si="15"/>
        <v/>
      </c>
      <c r="F74" s="313" t="str">
        <f t="shared" si="16"/>
        <v>否</v>
      </c>
      <c r="G74" s="297" t="str">
        <f t="shared" si="14"/>
        <v>项</v>
      </c>
    </row>
    <row r="75" s="297" customFormat="1" ht="38" customHeight="1" spans="1:7">
      <c r="A75" s="314" t="s">
        <v>2705</v>
      </c>
      <c r="B75" s="315" t="s">
        <v>2706</v>
      </c>
      <c r="C75" s="316"/>
      <c r="D75" s="316"/>
      <c r="E75" s="312"/>
      <c r="F75" s="313" t="str">
        <f t="shared" si="16"/>
        <v>否</v>
      </c>
      <c r="G75" s="297" t="str">
        <f t="shared" si="14"/>
        <v>款</v>
      </c>
    </row>
    <row r="76" s="297" customFormat="1" ht="38" customHeight="1" spans="1:7">
      <c r="A76" s="314" t="s">
        <v>2707</v>
      </c>
      <c r="B76" s="315" t="s">
        <v>2648</v>
      </c>
      <c r="C76" s="316"/>
      <c r="D76" s="316"/>
      <c r="E76" s="317" t="str">
        <f t="shared" ref="E76:E78" si="17">IF(C76&gt;0,D76/C76-1,IF(C76&lt;0,-(D76/C76-1),""))</f>
        <v/>
      </c>
      <c r="F76" s="313" t="str">
        <f t="shared" si="16"/>
        <v>否</v>
      </c>
      <c r="G76" s="297" t="str">
        <f t="shared" si="14"/>
        <v>项</v>
      </c>
    </row>
    <row r="77" s="297" customFormat="1" ht="38" customHeight="1" spans="1:7">
      <c r="A77" s="314" t="s">
        <v>2708</v>
      </c>
      <c r="B77" s="315" t="s">
        <v>2650</v>
      </c>
      <c r="C77" s="316"/>
      <c r="D77" s="316"/>
      <c r="E77" s="317" t="str">
        <f t="shared" si="17"/>
        <v/>
      </c>
      <c r="F77" s="313" t="str">
        <f t="shared" si="16"/>
        <v>否</v>
      </c>
      <c r="G77" s="297" t="str">
        <f t="shared" si="14"/>
        <v>项</v>
      </c>
    </row>
    <row r="78" s="297" customFormat="1" ht="38" customHeight="1" spans="1:7">
      <c r="A78" s="314" t="s">
        <v>2709</v>
      </c>
      <c r="B78" s="315" t="s">
        <v>2710</v>
      </c>
      <c r="C78" s="316">
        <v>0</v>
      </c>
      <c r="D78" s="316"/>
      <c r="E78" s="317" t="str">
        <f t="shared" si="17"/>
        <v/>
      </c>
      <c r="F78" s="313" t="str">
        <f t="shared" si="16"/>
        <v>否</v>
      </c>
      <c r="G78" s="297" t="str">
        <f t="shared" si="14"/>
        <v>项</v>
      </c>
    </row>
    <row r="79" s="297" customFormat="1" ht="38" customHeight="1" spans="1:7">
      <c r="A79" s="314" t="s">
        <v>2711</v>
      </c>
      <c r="B79" s="315" t="s">
        <v>2712</v>
      </c>
      <c r="C79" s="316"/>
      <c r="D79" s="316"/>
      <c r="E79" s="312" t="e">
        <f>(D79-C79)/C79</f>
        <v>#DIV/0!</v>
      </c>
      <c r="F79" s="313" t="str">
        <f t="shared" si="16"/>
        <v>否</v>
      </c>
      <c r="G79" s="297" t="str">
        <f t="shared" si="14"/>
        <v>款</v>
      </c>
    </row>
    <row r="80" s="297" customFormat="1" ht="38" customHeight="1" spans="1:7">
      <c r="A80" s="314" t="s">
        <v>2713</v>
      </c>
      <c r="B80" s="315" t="s">
        <v>2648</v>
      </c>
      <c r="C80" s="316"/>
      <c r="D80" s="316"/>
      <c r="E80" s="317" t="str">
        <f t="shared" ref="E80:E82" si="18">IF(C80&gt;0,D80/C80-1,IF(C80&lt;0,-(D80/C80-1),""))</f>
        <v/>
      </c>
      <c r="F80" s="313" t="str">
        <f t="shared" si="16"/>
        <v>否</v>
      </c>
      <c r="G80" s="297" t="str">
        <f t="shared" si="14"/>
        <v>项</v>
      </c>
    </row>
    <row r="81" s="297" customFormat="1" ht="38" customHeight="1" spans="1:7">
      <c r="A81" s="314" t="s">
        <v>2714</v>
      </c>
      <c r="B81" s="315" t="s">
        <v>2650</v>
      </c>
      <c r="C81" s="316"/>
      <c r="D81" s="316"/>
      <c r="E81" s="317" t="str">
        <f t="shared" si="18"/>
        <v/>
      </c>
      <c r="F81" s="313" t="str">
        <f t="shared" si="16"/>
        <v>否</v>
      </c>
      <c r="G81" s="297" t="str">
        <f t="shared" si="14"/>
        <v>项</v>
      </c>
    </row>
    <row r="82" s="298" customFormat="1" ht="38" customHeight="1" spans="1:7">
      <c r="A82" s="314" t="s">
        <v>2715</v>
      </c>
      <c r="B82" s="315" t="s">
        <v>2716</v>
      </c>
      <c r="C82" s="316"/>
      <c r="D82" s="316"/>
      <c r="E82" s="317" t="str">
        <f t="shared" si="18"/>
        <v/>
      </c>
      <c r="F82" s="313" t="str">
        <f t="shared" si="16"/>
        <v>否</v>
      </c>
      <c r="G82" s="297" t="str">
        <f t="shared" si="14"/>
        <v>项</v>
      </c>
    </row>
    <row r="83" s="298" customFormat="1" ht="38" customHeight="1" spans="1:7">
      <c r="A83" s="314" t="s">
        <v>2717</v>
      </c>
      <c r="B83" s="315" t="s">
        <v>2718</v>
      </c>
      <c r="C83" s="316"/>
      <c r="D83" s="316"/>
      <c r="E83" s="312"/>
      <c r="F83" s="313" t="str">
        <f t="shared" si="16"/>
        <v>否</v>
      </c>
      <c r="G83" s="297" t="str">
        <f t="shared" si="14"/>
        <v>款</v>
      </c>
    </row>
    <row r="84" s="298" customFormat="1" ht="38" customHeight="1" spans="1:7">
      <c r="A84" s="314" t="s">
        <v>2719</v>
      </c>
      <c r="B84" s="315" t="s">
        <v>2688</v>
      </c>
      <c r="C84" s="316"/>
      <c r="D84" s="316"/>
      <c r="E84" s="317" t="str">
        <f t="shared" ref="E84:E88" si="19">IF(C84&gt;0,D84/C84-1,IF(C84&lt;0,-(D84/C84-1),""))</f>
        <v/>
      </c>
      <c r="F84" s="313" t="str">
        <f t="shared" si="16"/>
        <v>否</v>
      </c>
      <c r="G84" s="297" t="str">
        <f t="shared" si="14"/>
        <v>项</v>
      </c>
    </row>
    <row r="85" s="298" customFormat="1" ht="38" customHeight="1" spans="1:7">
      <c r="A85" s="314" t="s">
        <v>2720</v>
      </c>
      <c r="B85" s="315" t="s">
        <v>2690</v>
      </c>
      <c r="C85" s="316"/>
      <c r="D85" s="316"/>
      <c r="E85" s="317" t="str">
        <f t="shared" si="19"/>
        <v/>
      </c>
      <c r="F85" s="313" t="str">
        <f t="shared" si="16"/>
        <v>否</v>
      </c>
      <c r="G85" s="297" t="str">
        <f t="shared" si="14"/>
        <v>项</v>
      </c>
    </row>
    <row r="86" s="298" customFormat="1" ht="38" customHeight="1" spans="1:7">
      <c r="A86" s="314" t="s">
        <v>2721</v>
      </c>
      <c r="B86" s="315" t="s">
        <v>2692</v>
      </c>
      <c r="C86" s="316"/>
      <c r="D86" s="316"/>
      <c r="E86" s="317" t="str">
        <f t="shared" si="19"/>
        <v/>
      </c>
      <c r="F86" s="313" t="str">
        <f t="shared" si="16"/>
        <v>否</v>
      </c>
      <c r="G86" s="297" t="str">
        <f t="shared" si="14"/>
        <v>项</v>
      </c>
    </row>
    <row r="87" s="298" customFormat="1" ht="38" customHeight="1" spans="1:7">
      <c r="A87" s="314" t="s">
        <v>2722</v>
      </c>
      <c r="B87" s="315" t="s">
        <v>2694</v>
      </c>
      <c r="C87" s="316"/>
      <c r="D87" s="316"/>
      <c r="E87" s="317" t="str">
        <f t="shared" si="19"/>
        <v/>
      </c>
      <c r="F87" s="313" t="str">
        <f t="shared" si="16"/>
        <v>否</v>
      </c>
      <c r="G87" s="297" t="str">
        <f t="shared" si="14"/>
        <v>项</v>
      </c>
    </row>
    <row r="88" s="298" customFormat="1" ht="38" customHeight="1" spans="1:7">
      <c r="A88" s="314" t="s">
        <v>2723</v>
      </c>
      <c r="B88" s="315" t="s">
        <v>2724</v>
      </c>
      <c r="C88" s="316"/>
      <c r="D88" s="316"/>
      <c r="E88" s="317" t="str">
        <f t="shared" si="19"/>
        <v/>
      </c>
      <c r="F88" s="313" t="str">
        <f t="shared" si="16"/>
        <v>否</v>
      </c>
      <c r="G88" s="297" t="str">
        <f t="shared" si="14"/>
        <v>项</v>
      </c>
    </row>
    <row r="89" s="298" customFormat="1" ht="38" customHeight="1" spans="1:7">
      <c r="A89" s="314" t="s">
        <v>2725</v>
      </c>
      <c r="B89" s="315" t="s">
        <v>2726</v>
      </c>
      <c r="C89" s="316"/>
      <c r="D89" s="316"/>
      <c r="E89" s="312"/>
      <c r="F89" s="313" t="str">
        <f t="shared" si="16"/>
        <v>否</v>
      </c>
      <c r="G89" s="297" t="str">
        <f t="shared" si="14"/>
        <v>款</v>
      </c>
    </row>
    <row r="90" s="298" customFormat="1" ht="38" customHeight="1" spans="1:7">
      <c r="A90" s="314" t="s">
        <v>2727</v>
      </c>
      <c r="B90" s="315" t="s">
        <v>2700</v>
      </c>
      <c r="C90" s="316"/>
      <c r="D90" s="316"/>
      <c r="E90" s="317" t="str">
        <f t="shared" ref="E90:E100" si="20">IF(C90&gt;0,D90/C90-1,IF(C90&lt;0,-(D90/C90-1),""))</f>
        <v/>
      </c>
      <c r="F90" s="313" t="str">
        <f t="shared" si="16"/>
        <v>否</v>
      </c>
      <c r="G90" s="297" t="str">
        <f t="shared" si="14"/>
        <v>项</v>
      </c>
    </row>
    <row r="91" s="298" customFormat="1" ht="38" customHeight="1" spans="1:7">
      <c r="A91" s="314" t="s">
        <v>2728</v>
      </c>
      <c r="B91" s="315" t="s">
        <v>2729</v>
      </c>
      <c r="C91" s="316"/>
      <c r="D91" s="316"/>
      <c r="E91" s="317" t="str">
        <f t="shared" si="20"/>
        <v/>
      </c>
      <c r="F91" s="313" t="str">
        <f t="shared" si="16"/>
        <v>否</v>
      </c>
      <c r="G91" s="297" t="str">
        <f t="shared" si="14"/>
        <v>项</v>
      </c>
    </row>
    <row r="92" s="298" customFormat="1" ht="38" customHeight="1" spans="1:7">
      <c r="A92" s="314" t="s">
        <v>2730</v>
      </c>
      <c r="B92" s="315" t="s">
        <v>2731</v>
      </c>
      <c r="C92" s="316"/>
      <c r="D92" s="316"/>
      <c r="E92" s="312"/>
      <c r="F92" s="313" t="str">
        <f t="shared" si="16"/>
        <v>否</v>
      </c>
      <c r="G92" s="297" t="str">
        <f t="shared" si="14"/>
        <v>款</v>
      </c>
    </row>
    <row r="93" s="298" customFormat="1" ht="38" customHeight="1" spans="1:7">
      <c r="A93" s="314" t="s">
        <v>2732</v>
      </c>
      <c r="B93" s="315" t="s">
        <v>2648</v>
      </c>
      <c r="C93" s="316"/>
      <c r="D93" s="316"/>
      <c r="E93" s="317" t="str">
        <f t="shared" si="20"/>
        <v/>
      </c>
      <c r="F93" s="313" t="str">
        <f t="shared" si="16"/>
        <v>否</v>
      </c>
      <c r="G93" s="297" t="str">
        <f t="shared" si="14"/>
        <v>项</v>
      </c>
    </row>
    <row r="94" s="298" customFormat="1" ht="38" customHeight="1" spans="1:7">
      <c r="A94" s="314" t="s">
        <v>2733</v>
      </c>
      <c r="B94" s="315" t="s">
        <v>2650</v>
      </c>
      <c r="C94" s="316"/>
      <c r="D94" s="316"/>
      <c r="E94" s="317" t="str">
        <f t="shared" si="20"/>
        <v/>
      </c>
      <c r="F94" s="313" t="str">
        <f t="shared" si="16"/>
        <v>否</v>
      </c>
      <c r="G94" s="297" t="str">
        <f t="shared" si="14"/>
        <v>项</v>
      </c>
    </row>
    <row r="95" s="298" customFormat="1" ht="38" customHeight="1" spans="1:7">
      <c r="A95" s="314" t="s">
        <v>2734</v>
      </c>
      <c r="B95" s="315" t="s">
        <v>2652</v>
      </c>
      <c r="C95" s="316"/>
      <c r="D95" s="316"/>
      <c r="E95" s="317" t="str">
        <f t="shared" si="20"/>
        <v/>
      </c>
      <c r="F95" s="313" t="str">
        <f t="shared" si="16"/>
        <v>否</v>
      </c>
      <c r="G95" s="297" t="str">
        <f t="shared" si="14"/>
        <v>项</v>
      </c>
    </row>
    <row r="96" s="298" customFormat="1" ht="38" customHeight="1" spans="1:7">
      <c r="A96" s="314" t="s">
        <v>2735</v>
      </c>
      <c r="B96" s="315" t="s">
        <v>2654</v>
      </c>
      <c r="C96" s="316"/>
      <c r="D96" s="316"/>
      <c r="E96" s="317" t="str">
        <f t="shared" si="20"/>
        <v/>
      </c>
      <c r="F96" s="313" t="str">
        <f t="shared" si="16"/>
        <v>否</v>
      </c>
      <c r="G96" s="297" t="str">
        <f t="shared" si="14"/>
        <v>项</v>
      </c>
    </row>
    <row r="97" s="297" customFormat="1" ht="38" customHeight="1" spans="1:7">
      <c r="A97" s="314" t="s">
        <v>2736</v>
      </c>
      <c r="B97" s="315" t="s">
        <v>2660</v>
      </c>
      <c r="C97" s="316"/>
      <c r="D97" s="316"/>
      <c r="E97" s="317" t="str">
        <f t="shared" si="20"/>
        <v/>
      </c>
      <c r="F97" s="313" t="str">
        <f t="shared" si="16"/>
        <v>否</v>
      </c>
      <c r="G97" s="297" t="str">
        <f t="shared" si="14"/>
        <v>项</v>
      </c>
    </row>
    <row r="98" s="297" customFormat="1" ht="38" customHeight="1" spans="1:7">
      <c r="A98" s="314" t="s">
        <v>2737</v>
      </c>
      <c r="B98" s="315" t="s">
        <v>2664</v>
      </c>
      <c r="C98" s="316"/>
      <c r="D98" s="316"/>
      <c r="E98" s="317" t="str">
        <f t="shared" si="20"/>
        <v/>
      </c>
      <c r="F98" s="313" t="str">
        <f t="shared" si="16"/>
        <v>否</v>
      </c>
      <c r="G98" s="297" t="str">
        <f t="shared" si="14"/>
        <v>项</v>
      </c>
    </row>
    <row r="99" s="297" customFormat="1" ht="38" customHeight="1" spans="1:7">
      <c r="A99" s="314" t="s">
        <v>2738</v>
      </c>
      <c r="B99" s="315" t="s">
        <v>2666</v>
      </c>
      <c r="C99" s="316"/>
      <c r="D99" s="316"/>
      <c r="E99" s="317" t="str">
        <f t="shared" si="20"/>
        <v/>
      </c>
      <c r="F99" s="313" t="str">
        <f t="shared" si="16"/>
        <v>否</v>
      </c>
      <c r="G99" s="297" t="str">
        <f t="shared" si="14"/>
        <v>项</v>
      </c>
    </row>
    <row r="100" s="298" customFormat="1" ht="38" customHeight="1" spans="1:7">
      <c r="A100" s="314" t="s">
        <v>2739</v>
      </c>
      <c r="B100" s="315" t="s">
        <v>2740</v>
      </c>
      <c r="C100" s="316"/>
      <c r="D100" s="316"/>
      <c r="E100" s="317" t="str">
        <f t="shared" si="20"/>
        <v/>
      </c>
      <c r="F100" s="313" t="str">
        <f t="shared" si="16"/>
        <v>否</v>
      </c>
      <c r="G100" s="297" t="str">
        <f t="shared" si="14"/>
        <v>项</v>
      </c>
    </row>
    <row r="101" s="298" customFormat="1" ht="38" customHeight="1" spans="1:7">
      <c r="A101" s="309" t="s">
        <v>92</v>
      </c>
      <c r="B101" s="310" t="s">
        <v>2741</v>
      </c>
      <c r="C101" s="311">
        <f>SUBTOTAL(9,C102:C117)</f>
        <v>243</v>
      </c>
      <c r="D101" s="311">
        <f>SUBTOTAL(9,D102:D126)</f>
        <v>4474</v>
      </c>
      <c r="E101" s="312">
        <f>(D101-C101)/C101</f>
        <v>17.412</v>
      </c>
      <c r="F101" s="313" t="str">
        <f t="shared" si="16"/>
        <v>是</v>
      </c>
      <c r="G101" s="297" t="str">
        <f t="shared" si="14"/>
        <v>类</v>
      </c>
    </row>
    <row r="102" s="297" customFormat="1" ht="38" customHeight="1" spans="1:7">
      <c r="A102" s="314" t="s">
        <v>2742</v>
      </c>
      <c r="B102" s="315" t="s">
        <v>2743</v>
      </c>
      <c r="C102" s="316"/>
      <c r="D102" s="316"/>
      <c r="E102" s="312" t="e">
        <f>(D102-C102)/C102</f>
        <v>#DIV/0!</v>
      </c>
      <c r="F102" s="313" t="str">
        <f t="shared" si="16"/>
        <v>否</v>
      </c>
      <c r="G102" s="297" t="str">
        <f t="shared" si="14"/>
        <v>款</v>
      </c>
    </row>
    <row r="103" s="298" customFormat="1" ht="38" customHeight="1" spans="1:7">
      <c r="A103" s="314" t="s">
        <v>2744</v>
      </c>
      <c r="B103" s="315" t="s">
        <v>2618</v>
      </c>
      <c r="C103" s="316">
        <v>231</v>
      </c>
      <c r="D103" s="316">
        <v>1233</v>
      </c>
      <c r="E103" s="317">
        <f t="shared" ref="E103:E106" si="21">IF(C103&gt;0,D103/C103-1,IF(C103&lt;0,-(D103/C103-1),""))</f>
        <v>4.338</v>
      </c>
      <c r="F103" s="313" t="str">
        <f t="shared" si="16"/>
        <v>是</v>
      </c>
      <c r="G103" s="297" t="str">
        <f t="shared" si="14"/>
        <v>项</v>
      </c>
    </row>
    <row r="104" s="298" customFormat="1" ht="38" customHeight="1" spans="1:7">
      <c r="A104" s="314" t="s">
        <v>2745</v>
      </c>
      <c r="B104" s="315" t="s">
        <v>2746</v>
      </c>
      <c r="C104" s="316"/>
      <c r="D104" s="316"/>
      <c r="E104" s="317" t="str">
        <f t="shared" si="21"/>
        <v/>
      </c>
      <c r="F104" s="313" t="str">
        <f t="shared" si="16"/>
        <v>否</v>
      </c>
      <c r="G104" s="297" t="str">
        <f t="shared" si="14"/>
        <v>项</v>
      </c>
    </row>
    <row r="105" s="298" customFormat="1" ht="38" customHeight="1" spans="1:7">
      <c r="A105" s="314" t="s">
        <v>2747</v>
      </c>
      <c r="B105" s="315" t="s">
        <v>2748</v>
      </c>
      <c r="C105" s="316"/>
      <c r="D105" s="316"/>
      <c r="E105" s="317" t="str">
        <f t="shared" si="21"/>
        <v/>
      </c>
      <c r="F105" s="313" t="str">
        <f t="shared" si="16"/>
        <v>否</v>
      </c>
      <c r="G105" s="297" t="str">
        <f t="shared" si="14"/>
        <v>项</v>
      </c>
    </row>
    <row r="106" s="298" customFormat="1" ht="38" customHeight="1" spans="1:7">
      <c r="A106" s="314" t="s">
        <v>2749</v>
      </c>
      <c r="B106" s="315" t="s">
        <v>2750</v>
      </c>
      <c r="C106" s="316">
        <v>12</v>
      </c>
      <c r="D106" s="316">
        <v>3227</v>
      </c>
      <c r="E106" s="317">
        <f t="shared" si="21"/>
        <v>267.917</v>
      </c>
      <c r="F106" s="313" t="str">
        <f t="shared" si="16"/>
        <v>是</v>
      </c>
      <c r="G106" s="297" t="str">
        <f t="shared" si="14"/>
        <v>项</v>
      </c>
    </row>
    <row r="107" s="298" customFormat="1" ht="38" customHeight="1" spans="1:7">
      <c r="A107" s="314" t="s">
        <v>2751</v>
      </c>
      <c r="B107" s="315" t="s">
        <v>2752</v>
      </c>
      <c r="C107" s="316"/>
      <c r="D107" s="316"/>
      <c r="E107" s="312"/>
      <c r="F107" s="313" t="str">
        <f t="shared" si="16"/>
        <v>否</v>
      </c>
      <c r="G107" s="297" t="str">
        <f t="shared" si="14"/>
        <v>款</v>
      </c>
    </row>
    <row r="108" s="297" customFormat="1" ht="38" customHeight="1" spans="1:7">
      <c r="A108" s="314" t="s">
        <v>2753</v>
      </c>
      <c r="B108" s="315" t="s">
        <v>2618</v>
      </c>
      <c r="C108" s="316"/>
      <c r="D108" s="316"/>
      <c r="E108" s="317" t="str">
        <f t="shared" ref="E108:E111" si="22">IF(C108&gt;0,D108/C108-1,IF(C108&lt;0,-(D108/C108-1),""))</f>
        <v/>
      </c>
      <c r="F108" s="313" t="str">
        <f t="shared" si="16"/>
        <v>否</v>
      </c>
      <c r="G108" s="297" t="str">
        <f t="shared" si="14"/>
        <v>项</v>
      </c>
    </row>
    <row r="109" s="298" customFormat="1" ht="38" customHeight="1" spans="1:7">
      <c r="A109" s="314" t="s">
        <v>2754</v>
      </c>
      <c r="B109" s="315" t="s">
        <v>2746</v>
      </c>
      <c r="C109" s="316"/>
      <c r="D109" s="316"/>
      <c r="E109" s="317" t="str">
        <f t="shared" si="22"/>
        <v/>
      </c>
      <c r="F109" s="313" t="str">
        <f t="shared" si="16"/>
        <v>否</v>
      </c>
      <c r="G109" s="297" t="str">
        <f t="shared" si="14"/>
        <v>项</v>
      </c>
    </row>
    <row r="110" s="298" customFormat="1" ht="38" customHeight="1" spans="1:7">
      <c r="A110" s="314" t="s">
        <v>2755</v>
      </c>
      <c r="B110" s="315" t="s">
        <v>2756</v>
      </c>
      <c r="C110" s="316"/>
      <c r="D110" s="316"/>
      <c r="E110" s="317" t="str">
        <f t="shared" si="22"/>
        <v/>
      </c>
      <c r="F110" s="313" t="str">
        <f t="shared" si="16"/>
        <v>否</v>
      </c>
      <c r="G110" s="297" t="str">
        <f t="shared" si="14"/>
        <v>项</v>
      </c>
    </row>
    <row r="111" s="298" customFormat="1" ht="38" customHeight="1" spans="1:7">
      <c r="A111" s="314" t="s">
        <v>2757</v>
      </c>
      <c r="B111" s="315" t="s">
        <v>2758</v>
      </c>
      <c r="C111" s="316"/>
      <c r="D111" s="316"/>
      <c r="E111" s="317" t="str">
        <f t="shared" si="22"/>
        <v/>
      </c>
      <c r="F111" s="313" t="str">
        <f t="shared" si="16"/>
        <v>否</v>
      </c>
      <c r="G111" s="297" t="str">
        <f t="shared" si="14"/>
        <v>项</v>
      </c>
    </row>
    <row r="112" s="297" customFormat="1" ht="38" customHeight="1" spans="1:7">
      <c r="A112" s="314" t="s">
        <v>2759</v>
      </c>
      <c r="B112" s="315" t="s">
        <v>2760</v>
      </c>
      <c r="C112" s="316"/>
      <c r="D112" s="316"/>
      <c r="E112" s="312"/>
      <c r="F112" s="313" t="str">
        <f t="shared" si="16"/>
        <v>否</v>
      </c>
      <c r="G112" s="297" t="str">
        <f t="shared" si="14"/>
        <v>款</v>
      </c>
    </row>
    <row r="113" s="298" customFormat="1" ht="38" customHeight="1" spans="1:7">
      <c r="A113" s="314" t="s">
        <v>2761</v>
      </c>
      <c r="B113" s="315" t="s">
        <v>2762</v>
      </c>
      <c r="C113" s="316"/>
      <c r="D113" s="316"/>
      <c r="E113" s="317" t="str">
        <f t="shared" ref="E113:E116" si="23">IF(C113&gt;0,D113/C113-1,IF(C113&lt;0,-(D113/C113-1),""))</f>
        <v/>
      </c>
      <c r="F113" s="313" t="str">
        <f t="shared" si="16"/>
        <v>否</v>
      </c>
      <c r="G113" s="297" t="str">
        <f t="shared" si="14"/>
        <v>项</v>
      </c>
    </row>
    <row r="114" s="298" customFormat="1" ht="38" customHeight="1" spans="1:7">
      <c r="A114" s="314" t="s">
        <v>2763</v>
      </c>
      <c r="B114" s="315" t="s">
        <v>2764</v>
      </c>
      <c r="C114" s="316"/>
      <c r="D114" s="316"/>
      <c r="E114" s="317" t="str">
        <f t="shared" si="23"/>
        <v/>
      </c>
      <c r="F114" s="313" t="str">
        <f t="shared" si="16"/>
        <v>否</v>
      </c>
      <c r="G114" s="297" t="str">
        <f t="shared" si="14"/>
        <v>项</v>
      </c>
    </row>
    <row r="115" s="298" customFormat="1" ht="38" customHeight="1" spans="1:7">
      <c r="A115" s="314" t="s">
        <v>2765</v>
      </c>
      <c r="B115" s="315" t="s">
        <v>2766</v>
      </c>
      <c r="C115" s="316"/>
      <c r="D115" s="316"/>
      <c r="E115" s="317" t="str">
        <f t="shared" si="23"/>
        <v/>
      </c>
      <c r="F115" s="313" t="str">
        <f t="shared" si="16"/>
        <v>否</v>
      </c>
      <c r="G115" s="297" t="str">
        <f t="shared" si="14"/>
        <v>项</v>
      </c>
    </row>
    <row r="116" s="297" customFormat="1" ht="38" customHeight="1" spans="1:7">
      <c r="A116" s="314" t="s">
        <v>2767</v>
      </c>
      <c r="B116" s="315" t="s">
        <v>2768</v>
      </c>
      <c r="C116" s="316"/>
      <c r="D116" s="316"/>
      <c r="E116" s="317" t="str">
        <f t="shared" si="23"/>
        <v/>
      </c>
      <c r="F116" s="313" t="str">
        <f t="shared" si="16"/>
        <v>否</v>
      </c>
      <c r="G116" s="297" t="str">
        <f t="shared" si="14"/>
        <v>项</v>
      </c>
    </row>
    <row r="117" s="298" customFormat="1" ht="38" customHeight="1" spans="1:7">
      <c r="A117" s="318">
        <v>21370</v>
      </c>
      <c r="B117" s="315" t="s">
        <v>2769</v>
      </c>
      <c r="C117" s="316"/>
      <c r="D117" s="316"/>
      <c r="E117" s="312"/>
      <c r="F117" s="313" t="str">
        <f t="shared" si="16"/>
        <v>否</v>
      </c>
      <c r="G117" s="297" t="str">
        <f t="shared" si="14"/>
        <v>款</v>
      </c>
    </row>
    <row r="118" s="298" customFormat="1" ht="38" customHeight="1" spans="1:7">
      <c r="A118" s="318">
        <v>2137001</v>
      </c>
      <c r="B118" s="315" t="s">
        <v>2618</v>
      </c>
      <c r="C118" s="316"/>
      <c r="D118" s="316"/>
      <c r="E118" s="317" t="str">
        <f t="shared" ref="E118:E124" si="24">IF(C118&gt;0,D118/C118-1,IF(C118&lt;0,-(D118/C118-1),""))</f>
        <v/>
      </c>
      <c r="F118" s="313" t="str">
        <f t="shared" si="16"/>
        <v>否</v>
      </c>
      <c r="G118" s="297" t="str">
        <f t="shared" si="14"/>
        <v>项</v>
      </c>
    </row>
    <row r="119" s="297" customFormat="1" ht="38" customHeight="1" spans="1:7">
      <c r="A119" s="318">
        <v>2137099</v>
      </c>
      <c r="B119" s="315" t="s">
        <v>2770</v>
      </c>
      <c r="C119" s="316"/>
      <c r="D119" s="316"/>
      <c r="E119" s="317" t="str">
        <f t="shared" si="24"/>
        <v/>
      </c>
      <c r="F119" s="313" t="str">
        <f t="shared" si="16"/>
        <v>否</v>
      </c>
      <c r="G119" s="297" t="str">
        <f t="shared" si="14"/>
        <v>项</v>
      </c>
    </row>
    <row r="120" s="298" customFormat="1" ht="38" customHeight="1" spans="1:7">
      <c r="A120" s="318">
        <v>21371</v>
      </c>
      <c r="B120" s="315" t="s">
        <v>2771</v>
      </c>
      <c r="C120" s="316">
        <f>SUM(C121:C124)</f>
        <v>0</v>
      </c>
      <c r="D120" s="316"/>
      <c r="E120" s="312"/>
      <c r="F120" s="313" t="str">
        <f t="shared" si="16"/>
        <v>否</v>
      </c>
      <c r="G120" s="297" t="str">
        <f t="shared" si="14"/>
        <v>款</v>
      </c>
    </row>
    <row r="121" s="297" customFormat="1" ht="38" customHeight="1" spans="1:7">
      <c r="A121" s="318">
        <v>2137101</v>
      </c>
      <c r="B121" s="315" t="s">
        <v>2762</v>
      </c>
      <c r="C121" s="316">
        <v>0</v>
      </c>
      <c r="D121" s="316"/>
      <c r="E121" s="317" t="str">
        <f t="shared" si="24"/>
        <v/>
      </c>
      <c r="F121" s="313" t="str">
        <f t="shared" si="16"/>
        <v>否</v>
      </c>
      <c r="G121" s="297" t="str">
        <f t="shared" si="14"/>
        <v>项</v>
      </c>
    </row>
    <row r="122" s="298" customFormat="1" ht="38" customHeight="1" spans="1:7">
      <c r="A122" s="318">
        <v>2137102</v>
      </c>
      <c r="B122" s="315" t="s">
        <v>2772</v>
      </c>
      <c r="C122" s="316">
        <v>0</v>
      </c>
      <c r="D122" s="316"/>
      <c r="E122" s="317" t="str">
        <f t="shared" si="24"/>
        <v/>
      </c>
      <c r="F122" s="313" t="str">
        <f t="shared" si="16"/>
        <v>否</v>
      </c>
      <c r="G122" s="297" t="str">
        <f t="shared" si="14"/>
        <v>项</v>
      </c>
    </row>
    <row r="123" s="298" customFormat="1" ht="38" customHeight="1" spans="1:7">
      <c r="A123" s="318">
        <v>2137103</v>
      </c>
      <c r="B123" s="315" t="s">
        <v>2766</v>
      </c>
      <c r="C123" s="316">
        <v>0</v>
      </c>
      <c r="D123" s="316"/>
      <c r="E123" s="317" t="str">
        <f t="shared" si="24"/>
        <v/>
      </c>
      <c r="F123" s="313" t="str">
        <f t="shared" si="16"/>
        <v>否</v>
      </c>
      <c r="G123" s="297" t="str">
        <f t="shared" si="14"/>
        <v>项</v>
      </c>
    </row>
    <row r="124" s="298" customFormat="1" ht="38" customHeight="1" spans="1:7">
      <c r="A124" s="318">
        <v>2137199</v>
      </c>
      <c r="B124" s="315" t="s">
        <v>2773</v>
      </c>
      <c r="C124" s="316">
        <v>0</v>
      </c>
      <c r="D124" s="316"/>
      <c r="E124" s="317" t="str">
        <f t="shared" si="24"/>
        <v/>
      </c>
      <c r="F124" s="313" t="str">
        <f t="shared" si="16"/>
        <v>否</v>
      </c>
      <c r="G124" s="297" t="str">
        <f t="shared" si="14"/>
        <v>项</v>
      </c>
    </row>
    <row r="125" s="298" customFormat="1" ht="38" customHeight="1" spans="1:7">
      <c r="A125" s="318" t="s">
        <v>2774</v>
      </c>
      <c r="B125" s="315" t="s">
        <v>2775</v>
      </c>
      <c r="C125" s="316"/>
      <c r="D125" s="371"/>
      <c r="E125" s="317"/>
      <c r="F125" s="313"/>
      <c r="G125" s="297"/>
    </row>
    <row r="126" s="298" customFormat="1" ht="38" customHeight="1" spans="1:7">
      <c r="A126" s="318" t="s">
        <v>2776</v>
      </c>
      <c r="B126" s="315" t="s">
        <v>2777</v>
      </c>
      <c r="C126" s="316"/>
      <c r="D126" s="316">
        <v>14</v>
      </c>
      <c r="E126" s="317"/>
      <c r="F126" s="313"/>
      <c r="G126" s="297"/>
    </row>
    <row r="127" s="298" customFormat="1" ht="38" customHeight="1" spans="1:7">
      <c r="A127" s="318" t="s">
        <v>2778</v>
      </c>
      <c r="B127" s="315" t="s">
        <v>2779</v>
      </c>
      <c r="C127" s="316"/>
      <c r="D127" s="316"/>
      <c r="E127" s="317"/>
      <c r="F127" s="313"/>
      <c r="G127" s="297"/>
    </row>
    <row r="128" s="298" customFormat="1" ht="38" customHeight="1" spans="1:7">
      <c r="A128" s="318" t="s">
        <v>2780</v>
      </c>
      <c r="B128" s="315" t="s">
        <v>2781</v>
      </c>
      <c r="C128" s="316"/>
      <c r="D128" s="316"/>
      <c r="E128" s="317"/>
      <c r="F128" s="313"/>
      <c r="G128" s="297"/>
    </row>
    <row r="129" s="298" customFormat="1" ht="38" customHeight="1" spans="1:7">
      <c r="A129" s="309" t="s">
        <v>94</v>
      </c>
      <c r="B129" s="310" t="s">
        <v>2782</v>
      </c>
      <c r="C129" s="319">
        <f>C130+C135+C140+C145+C154+C161+C170+C173+C176+C177</f>
        <v>48000</v>
      </c>
      <c r="D129" s="311"/>
      <c r="E129" s="312"/>
      <c r="F129" s="313" t="str">
        <f t="shared" ref="F129:F139" si="25">IF(LEN(A129)=3,"是",IF(B129&lt;&gt;"",IF(SUM(C129:D129)&lt;&gt;0,"是","否"),"是"))</f>
        <v>是</v>
      </c>
      <c r="G129" s="297" t="str">
        <f t="shared" ref="G129:G138" si="26">IF(LEN(A129)=3,"类",IF(LEN(A129)=5,"款","项"))</f>
        <v>类</v>
      </c>
    </row>
    <row r="130" s="298" customFormat="1" ht="38" customHeight="1" spans="1:7">
      <c r="A130" s="314" t="s">
        <v>2783</v>
      </c>
      <c r="B130" s="315" t="s">
        <v>2784</v>
      </c>
      <c r="C130" s="316">
        <f>SUM(C131:C134)</f>
        <v>0</v>
      </c>
      <c r="D130" s="316"/>
      <c r="E130" s="312"/>
      <c r="F130" s="313" t="str">
        <f t="shared" si="25"/>
        <v>否</v>
      </c>
      <c r="G130" s="297" t="str">
        <f t="shared" si="26"/>
        <v>款</v>
      </c>
    </row>
    <row r="131" s="297" customFormat="1" ht="38" customHeight="1" spans="1:7">
      <c r="A131" s="314" t="s">
        <v>2785</v>
      </c>
      <c r="B131" s="315" t="s">
        <v>2786</v>
      </c>
      <c r="C131" s="316">
        <v>0</v>
      </c>
      <c r="D131" s="316"/>
      <c r="E131" s="317" t="str">
        <f t="shared" ref="E131:E134" si="27">IF(C131&gt;0,D131/C131-1,IF(C131&lt;0,-(D131/C131-1),""))</f>
        <v/>
      </c>
      <c r="F131" s="313" t="str">
        <f t="shared" si="25"/>
        <v>否</v>
      </c>
      <c r="G131" s="297" t="str">
        <f t="shared" si="26"/>
        <v>项</v>
      </c>
    </row>
    <row r="132" s="298" customFormat="1" ht="38" customHeight="1" spans="1:7">
      <c r="A132" s="314" t="s">
        <v>2787</v>
      </c>
      <c r="B132" s="315" t="s">
        <v>2788</v>
      </c>
      <c r="C132" s="316">
        <v>0</v>
      </c>
      <c r="D132" s="316"/>
      <c r="E132" s="317" t="str">
        <f t="shared" si="27"/>
        <v/>
      </c>
      <c r="F132" s="313" t="str">
        <f t="shared" si="25"/>
        <v>否</v>
      </c>
      <c r="G132" s="297" t="str">
        <f t="shared" si="26"/>
        <v>项</v>
      </c>
    </row>
    <row r="133" s="298" customFormat="1" ht="38" customHeight="1" spans="1:7">
      <c r="A133" s="314" t="s">
        <v>2789</v>
      </c>
      <c r="B133" s="315" t="s">
        <v>2790</v>
      </c>
      <c r="C133" s="316">
        <v>0</v>
      </c>
      <c r="D133" s="316"/>
      <c r="E133" s="317" t="str">
        <f t="shared" si="27"/>
        <v/>
      </c>
      <c r="F133" s="313" t="str">
        <f t="shared" si="25"/>
        <v>否</v>
      </c>
      <c r="G133" s="297" t="str">
        <f t="shared" si="26"/>
        <v>项</v>
      </c>
    </row>
    <row r="134" s="298" customFormat="1" ht="38" customHeight="1" spans="1:7">
      <c r="A134" s="314" t="s">
        <v>2791</v>
      </c>
      <c r="B134" s="315" t="s">
        <v>2792</v>
      </c>
      <c r="C134" s="316">
        <v>0</v>
      </c>
      <c r="D134" s="316"/>
      <c r="E134" s="317" t="str">
        <f t="shared" si="27"/>
        <v/>
      </c>
      <c r="F134" s="313" t="str">
        <f t="shared" si="25"/>
        <v>否</v>
      </c>
      <c r="G134" s="297" t="str">
        <f t="shared" si="26"/>
        <v>项</v>
      </c>
    </row>
    <row r="135" s="297" customFormat="1" ht="38" customHeight="1" spans="1:7">
      <c r="A135" s="314" t="s">
        <v>2793</v>
      </c>
      <c r="B135" s="315" t="s">
        <v>2794</v>
      </c>
      <c r="C135" s="316">
        <f>SUM(C136:C139)</f>
        <v>0</v>
      </c>
      <c r="D135" s="316"/>
      <c r="E135" s="312"/>
      <c r="F135" s="313" t="str">
        <f t="shared" si="25"/>
        <v>否</v>
      </c>
      <c r="G135" s="297" t="str">
        <f t="shared" si="26"/>
        <v>款</v>
      </c>
    </row>
    <row r="136" s="297" customFormat="1" ht="38" customHeight="1" spans="1:7">
      <c r="A136" s="314" t="s">
        <v>2795</v>
      </c>
      <c r="B136" s="315" t="s">
        <v>2790</v>
      </c>
      <c r="C136" s="316">
        <v>0</v>
      </c>
      <c r="D136" s="316"/>
      <c r="E136" s="317" t="str">
        <f t="shared" ref="E136:E139" si="28">IF(C136&gt;0,D136/C136-1,IF(C136&lt;0,-(D136/C136-1),""))</f>
        <v/>
      </c>
      <c r="F136" s="313" t="str">
        <f t="shared" si="25"/>
        <v>否</v>
      </c>
      <c r="G136" s="297" t="str">
        <f t="shared" si="26"/>
        <v>项</v>
      </c>
    </row>
    <row r="137" s="298" customFormat="1" ht="38" customHeight="1" spans="1:7">
      <c r="A137" s="314" t="s">
        <v>2796</v>
      </c>
      <c r="B137" s="315" t="s">
        <v>2797</v>
      </c>
      <c r="C137" s="316">
        <v>0</v>
      </c>
      <c r="D137" s="316"/>
      <c r="E137" s="317" t="str">
        <f t="shared" si="28"/>
        <v/>
      </c>
      <c r="F137" s="313" t="str">
        <f t="shared" si="25"/>
        <v>否</v>
      </c>
      <c r="G137" s="297" t="str">
        <f t="shared" si="26"/>
        <v>项</v>
      </c>
    </row>
    <row r="138" s="297" customFormat="1" ht="38" customHeight="1" spans="1:7">
      <c r="A138" s="314" t="s">
        <v>2798</v>
      </c>
      <c r="B138" s="315" t="s">
        <v>2799</v>
      </c>
      <c r="C138" s="316">
        <v>0</v>
      </c>
      <c r="D138" s="316"/>
      <c r="E138" s="317" t="str">
        <f t="shared" si="28"/>
        <v/>
      </c>
      <c r="F138" s="313" t="str">
        <f t="shared" si="25"/>
        <v>否</v>
      </c>
      <c r="G138" s="297" t="str">
        <f t="shared" si="26"/>
        <v>项</v>
      </c>
    </row>
    <row r="139" s="297" customFormat="1" ht="38" customHeight="1" spans="1:7">
      <c r="A139" s="314" t="s">
        <v>2800</v>
      </c>
      <c r="B139" s="315" t="s">
        <v>2801</v>
      </c>
      <c r="C139" s="316">
        <v>0</v>
      </c>
      <c r="D139" s="316"/>
      <c r="E139" s="317" t="str">
        <f t="shared" si="28"/>
        <v/>
      </c>
      <c r="F139" s="313" t="str">
        <f t="shared" si="25"/>
        <v>否</v>
      </c>
      <c r="G139" s="297" t="str">
        <f t="shared" ref="G139:G202" si="29">IF(LEN(A139)=3,"类",IF(LEN(A139)=5,"款","项"))</f>
        <v>项</v>
      </c>
    </row>
    <row r="140" s="298" customFormat="1" ht="38" customHeight="1" spans="1:7">
      <c r="A140" s="314" t="s">
        <v>2802</v>
      </c>
      <c r="B140" s="315" t="s">
        <v>2803</v>
      </c>
      <c r="C140" s="316">
        <f>SUM(C141:C144)</f>
        <v>0</v>
      </c>
      <c r="D140" s="316"/>
      <c r="E140" s="312"/>
      <c r="F140" s="313" t="str">
        <f t="shared" ref="F140:F203" si="30">IF(LEN(A140)=3,"是",IF(B140&lt;&gt;"",IF(SUM(C140:D140)&lt;&gt;0,"是","否"),"是"))</f>
        <v>否</v>
      </c>
      <c r="G140" s="297" t="str">
        <f t="shared" si="29"/>
        <v>款</v>
      </c>
    </row>
    <row r="141" s="298" customFormat="1" ht="38" customHeight="1" spans="1:7">
      <c r="A141" s="314" t="s">
        <v>2804</v>
      </c>
      <c r="B141" s="315" t="s">
        <v>2805</v>
      </c>
      <c r="C141" s="316">
        <v>0</v>
      </c>
      <c r="D141" s="316"/>
      <c r="E141" s="317" t="str">
        <f t="shared" ref="E141:E144" si="31">IF(C141&gt;0,D141/C141-1,IF(C141&lt;0,-(D141/C141-1),""))</f>
        <v/>
      </c>
      <c r="F141" s="313" t="str">
        <f t="shared" si="30"/>
        <v>否</v>
      </c>
      <c r="G141" s="297" t="str">
        <f t="shared" si="29"/>
        <v>项</v>
      </c>
    </row>
    <row r="142" s="298" customFormat="1" ht="38" customHeight="1" spans="1:7">
      <c r="A142" s="314" t="s">
        <v>2806</v>
      </c>
      <c r="B142" s="315" t="s">
        <v>2807</v>
      </c>
      <c r="C142" s="316"/>
      <c r="D142" s="316"/>
      <c r="E142" s="317" t="str">
        <f t="shared" si="31"/>
        <v/>
      </c>
      <c r="F142" s="313" t="str">
        <f t="shared" si="30"/>
        <v>否</v>
      </c>
      <c r="G142" s="297" t="str">
        <f t="shared" si="29"/>
        <v>项</v>
      </c>
    </row>
    <row r="143" s="298" customFormat="1" ht="38" customHeight="1" spans="1:7">
      <c r="A143" s="314" t="s">
        <v>2808</v>
      </c>
      <c r="B143" s="315" t="s">
        <v>2809</v>
      </c>
      <c r="C143" s="316"/>
      <c r="D143" s="316"/>
      <c r="E143" s="317" t="str">
        <f t="shared" si="31"/>
        <v/>
      </c>
      <c r="F143" s="313" t="str">
        <f t="shared" si="30"/>
        <v>否</v>
      </c>
      <c r="G143" s="297" t="str">
        <f t="shared" si="29"/>
        <v>项</v>
      </c>
    </row>
    <row r="144" s="298" customFormat="1" ht="38" customHeight="1" spans="1:7">
      <c r="A144" s="314" t="s">
        <v>2810</v>
      </c>
      <c r="B144" s="315" t="s">
        <v>2811</v>
      </c>
      <c r="C144" s="316">
        <v>0</v>
      </c>
      <c r="D144" s="316"/>
      <c r="E144" s="317" t="str">
        <f t="shared" si="31"/>
        <v/>
      </c>
      <c r="F144" s="313" t="str">
        <f t="shared" si="30"/>
        <v>否</v>
      </c>
      <c r="G144" s="297" t="str">
        <f t="shared" si="29"/>
        <v>项</v>
      </c>
    </row>
    <row r="145" s="298" customFormat="1" ht="38" customHeight="1" spans="1:7">
      <c r="A145" s="314" t="s">
        <v>2812</v>
      </c>
      <c r="B145" s="315" t="s">
        <v>2813</v>
      </c>
      <c r="C145" s="316">
        <f>SUM(C146:C153)</f>
        <v>0</v>
      </c>
      <c r="D145" s="316"/>
      <c r="E145" s="312"/>
      <c r="F145" s="313" t="str">
        <f t="shared" si="30"/>
        <v>否</v>
      </c>
      <c r="G145" s="297" t="str">
        <f t="shared" si="29"/>
        <v>款</v>
      </c>
    </row>
    <row r="146" s="298" customFormat="1" ht="38" customHeight="1" spans="1:7">
      <c r="A146" s="314" t="s">
        <v>2814</v>
      </c>
      <c r="B146" s="315" t="s">
        <v>2815</v>
      </c>
      <c r="C146" s="316">
        <v>0</v>
      </c>
      <c r="D146" s="316"/>
      <c r="E146" s="317" t="str">
        <f t="shared" ref="E146:E153" si="32">IF(C146&gt;0,D146/C146-1,IF(C146&lt;0,-(D146/C146-1),""))</f>
        <v/>
      </c>
      <c r="F146" s="313" t="str">
        <f t="shared" si="30"/>
        <v>否</v>
      </c>
      <c r="G146" s="297" t="str">
        <f t="shared" si="29"/>
        <v>项</v>
      </c>
    </row>
    <row r="147" s="298" customFormat="1" ht="38" customHeight="1" spans="1:7">
      <c r="A147" s="314" t="s">
        <v>2816</v>
      </c>
      <c r="B147" s="315" t="s">
        <v>2817</v>
      </c>
      <c r="C147" s="316">
        <v>0</v>
      </c>
      <c r="D147" s="316"/>
      <c r="E147" s="317" t="str">
        <f t="shared" si="32"/>
        <v/>
      </c>
      <c r="F147" s="313" t="str">
        <f t="shared" si="30"/>
        <v>否</v>
      </c>
      <c r="G147" s="297" t="str">
        <f t="shared" si="29"/>
        <v>项</v>
      </c>
    </row>
    <row r="148" s="298" customFormat="1" ht="38" customHeight="1" spans="1:7">
      <c r="A148" s="314" t="s">
        <v>2818</v>
      </c>
      <c r="B148" s="315" t="s">
        <v>2819</v>
      </c>
      <c r="C148" s="316">
        <v>0</v>
      </c>
      <c r="D148" s="316"/>
      <c r="E148" s="317" t="str">
        <f t="shared" si="32"/>
        <v/>
      </c>
      <c r="F148" s="313" t="str">
        <f t="shared" si="30"/>
        <v>否</v>
      </c>
      <c r="G148" s="297" t="str">
        <f t="shared" si="29"/>
        <v>项</v>
      </c>
    </row>
    <row r="149" s="298" customFormat="1" ht="38" customHeight="1" spans="1:7">
      <c r="A149" s="314" t="s">
        <v>2820</v>
      </c>
      <c r="B149" s="315" t="s">
        <v>2821</v>
      </c>
      <c r="C149" s="316">
        <v>0</v>
      </c>
      <c r="D149" s="316"/>
      <c r="E149" s="317" t="str">
        <f t="shared" si="32"/>
        <v/>
      </c>
      <c r="F149" s="313" t="str">
        <f t="shared" si="30"/>
        <v>否</v>
      </c>
      <c r="G149" s="297" t="str">
        <f t="shared" si="29"/>
        <v>项</v>
      </c>
    </row>
    <row r="150" s="298" customFormat="1" ht="38" customHeight="1" spans="1:7">
      <c r="A150" s="314" t="s">
        <v>2822</v>
      </c>
      <c r="B150" s="315" t="s">
        <v>2823</v>
      </c>
      <c r="C150" s="316">
        <v>0</v>
      </c>
      <c r="D150" s="316"/>
      <c r="E150" s="317" t="str">
        <f t="shared" si="32"/>
        <v/>
      </c>
      <c r="F150" s="313" t="str">
        <f t="shared" si="30"/>
        <v>否</v>
      </c>
      <c r="G150" s="297" t="str">
        <f t="shared" si="29"/>
        <v>项</v>
      </c>
    </row>
    <row r="151" s="298" customFormat="1" ht="38" customHeight="1" spans="1:7">
      <c r="A151" s="314" t="s">
        <v>2824</v>
      </c>
      <c r="B151" s="315" t="s">
        <v>2825</v>
      </c>
      <c r="C151" s="316">
        <v>0</v>
      </c>
      <c r="D151" s="316"/>
      <c r="E151" s="317" t="str">
        <f t="shared" si="32"/>
        <v/>
      </c>
      <c r="F151" s="313" t="str">
        <f t="shared" si="30"/>
        <v>否</v>
      </c>
      <c r="G151" s="297" t="str">
        <f t="shared" si="29"/>
        <v>项</v>
      </c>
    </row>
    <row r="152" s="298" customFormat="1" ht="38" customHeight="1" spans="1:7">
      <c r="A152" s="314" t="s">
        <v>2826</v>
      </c>
      <c r="B152" s="315" t="s">
        <v>2827</v>
      </c>
      <c r="C152" s="316">
        <v>0</v>
      </c>
      <c r="D152" s="316"/>
      <c r="E152" s="317" t="str">
        <f t="shared" si="32"/>
        <v/>
      </c>
      <c r="F152" s="313" t="str">
        <f t="shared" si="30"/>
        <v>否</v>
      </c>
      <c r="G152" s="297" t="str">
        <f t="shared" si="29"/>
        <v>项</v>
      </c>
    </row>
    <row r="153" s="298" customFormat="1" ht="38" customHeight="1" spans="1:7">
      <c r="A153" s="314" t="s">
        <v>2828</v>
      </c>
      <c r="B153" s="315" t="s">
        <v>2829</v>
      </c>
      <c r="C153" s="316">
        <v>0</v>
      </c>
      <c r="D153" s="316"/>
      <c r="E153" s="317" t="str">
        <f t="shared" si="32"/>
        <v/>
      </c>
      <c r="F153" s="313" t="str">
        <f t="shared" si="30"/>
        <v>否</v>
      </c>
      <c r="G153" s="297" t="str">
        <f t="shared" si="29"/>
        <v>项</v>
      </c>
    </row>
    <row r="154" s="298" customFormat="1" ht="38" customHeight="1" spans="1:7">
      <c r="A154" s="314" t="s">
        <v>2830</v>
      </c>
      <c r="B154" s="315" t="s">
        <v>2831</v>
      </c>
      <c r="C154" s="316">
        <f>SUM(C155:C160)</f>
        <v>0</v>
      </c>
      <c r="D154" s="316"/>
      <c r="E154" s="312"/>
      <c r="F154" s="313" t="str">
        <f t="shared" si="30"/>
        <v>否</v>
      </c>
      <c r="G154" s="297" t="str">
        <f t="shared" si="29"/>
        <v>款</v>
      </c>
    </row>
    <row r="155" s="298" customFormat="1" ht="38" customHeight="1" spans="1:7">
      <c r="A155" s="314" t="s">
        <v>2832</v>
      </c>
      <c r="B155" s="315" t="s">
        <v>2833</v>
      </c>
      <c r="C155" s="316">
        <v>0</v>
      </c>
      <c r="D155" s="316"/>
      <c r="E155" s="317" t="str">
        <f t="shared" ref="E155:E160" si="33">IF(C155&gt;0,D155/C155-1,IF(C155&lt;0,-(D155/C155-1),""))</f>
        <v/>
      </c>
      <c r="F155" s="313" t="str">
        <f t="shared" si="30"/>
        <v>否</v>
      </c>
      <c r="G155" s="297" t="str">
        <f t="shared" si="29"/>
        <v>项</v>
      </c>
    </row>
    <row r="156" s="298" customFormat="1" ht="38" customHeight="1" spans="1:7">
      <c r="A156" s="314" t="s">
        <v>2834</v>
      </c>
      <c r="B156" s="315" t="s">
        <v>2835</v>
      </c>
      <c r="C156" s="316">
        <v>0</v>
      </c>
      <c r="D156" s="316"/>
      <c r="E156" s="317" t="str">
        <f t="shared" si="33"/>
        <v/>
      </c>
      <c r="F156" s="313" t="str">
        <f t="shared" si="30"/>
        <v>否</v>
      </c>
      <c r="G156" s="297" t="str">
        <f t="shared" si="29"/>
        <v>项</v>
      </c>
    </row>
    <row r="157" s="297" customFormat="1" ht="38" customHeight="1" spans="1:7">
      <c r="A157" s="314" t="s">
        <v>2836</v>
      </c>
      <c r="B157" s="315" t="s">
        <v>2837</v>
      </c>
      <c r="C157" s="316">
        <v>0</v>
      </c>
      <c r="D157" s="316"/>
      <c r="E157" s="317" t="str">
        <f t="shared" si="33"/>
        <v/>
      </c>
      <c r="F157" s="313" t="str">
        <f t="shared" si="30"/>
        <v>否</v>
      </c>
      <c r="G157" s="297" t="str">
        <f t="shared" si="29"/>
        <v>项</v>
      </c>
    </row>
    <row r="158" s="297" customFormat="1" ht="38" customHeight="1" spans="1:7">
      <c r="A158" s="314" t="s">
        <v>2838</v>
      </c>
      <c r="B158" s="315" t="s">
        <v>2839</v>
      </c>
      <c r="C158" s="316">
        <v>0</v>
      </c>
      <c r="D158" s="316"/>
      <c r="E158" s="317" t="str">
        <f t="shared" si="33"/>
        <v/>
      </c>
      <c r="F158" s="313" t="str">
        <f t="shared" si="30"/>
        <v>否</v>
      </c>
      <c r="G158" s="297" t="str">
        <f t="shared" si="29"/>
        <v>项</v>
      </c>
    </row>
    <row r="159" s="298" customFormat="1" ht="38" customHeight="1" spans="1:7">
      <c r="A159" s="314" t="s">
        <v>2840</v>
      </c>
      <c r="B159" s="315" t="s">
        <v>2841</v>
      </c>
      <c r="C159" s="316">
        <v>0</v>
      </c>
      <c r="D159" s="316"/>
      <c r="E159" s="317" t="str">
        <f t="shared" si="33"/>
        <v/>
      </c>
      <c r="F159" s="313" t="str">
        <f t="shared" si="30"/>
        <v>否</v>
      </c>
      <c r="G159" s="297" t="str">
        <f t="shared" si="29"/>
        <v>项</v>
      </c>
    </row>
    <row r="160" s="297" customFormat="1" ht="38" customHeight="1" spans="1:7">
      <c r="A160" s="314" t="s">
        <v>2842</v>
      </c>
      <c r="B160" s="315" t="s">
        <v>2843</v>
      </c>
      <c r="C160" s="316">
        <v>0</v>
      </c>
      <c r="D160" s="316"/>
      <c r="E160" s="317" t="str">
        <f t="shared" si="33"/>
        <v/>
      </c>
      <c r="F160" s="313" t="str">
        <f t="shared" si="30"/>
        <v>否</v>
      </c>
      <c r="G160" s="297" t="str">
        <f t="shared" si="29"/>
        <v>项</v>
      </c>
    </row>
    <row r="161" s="297" customFormat="1" ht="38" customHeight="1" spans="1:7">
      <c r="A161" s="314" t="s">
        <v>2844</v>
      </c>
      <c r="B161" s="315" t="s">
        <v>2845</v>
      </c>
      <c r="C161" s="316">
        <f>SUM(C162:C169)</f>
        <v>0</v>
      </c>
      <c r="D161" s="316"/>
      <c r="E161" s="312"/>
      <c r="F161" s="313" t="str">
        <f t="shared" si="30"/>
        <v>否</v>
      </c>
      <c r="G161" s="297" t="str">
        <f t="shared" si="29"/>
        <v>款</v>
      </c>
    </row>
    <row r="162" s="298" customFormat="1" ht="38" customHeight="1" spans="1:7">
      <c r="A162" s="314" t="s">
        <v>2846</v>
      </c>
      <c r="B162" s="315" t="s">
        <v>2847</v>
      </c>
      <c r="C162" s="316"/>
      <c r="D162" s="316"/>
      <c r="E162" s="317" t="str">
        <f t="shared" ref="E162:E169" si="34">IF(C162&gt;0,D162/C162-1,IF(C162&lt;0,-(D162/C162-1),""))</f>
        <v/>
      </c>
      <c r="F162" s="313" t="str">
        <f t="shared" si="30"/>
        <v>否</v>
      </c>
      <c r="G162" s="297" t="str">
        <f t="shared" si="29"/>
        <v>项</v>
      </c>
    </row>
    <row r="163" s="298" customFormat="1" ht="38" customHeight="1" spans="1:7">
      <c r="A163" s="314" t="s">
        <v>2848</v>
      </c>
      <c r="B163" s="315" t="s">
        <v>2849</v>
      </c>
      <c r="C163" s="316"/>
      <c r="D163" s="316"/>
      <c r="E163" s="317" t="str">
        <f t="shared" si="34"/>
        <v/>
      </c>
      <c r="F163" s="313" t="str">
        <f t="shared" si="30"/>
        <v>否</v>
      </c>
      <c r="G163" s="297" t="str">
        <f t="shared" si="29"/>
        <v>项</v>
      </c>
    </row>
    <row r="164" s="298" customFormat="1" ht="38" customHeight="1" spans="1:7">
      <c r="A164" s="314" t="s">
        <v>2850</v>
      </c>
      <c r="B164" s="315" t="s">
        <v>2851</v>
      </c>
      <c r="C164" s="316"/>
      <c r="D164" s="316"/>
      <c r="E164" s="317" t="str">
        <f t="shared" si="34"/>
        <v/>
      </c>
      <c r="F164" s="313" t="str">
        <f t="shared" si="30"/>
        <v>否</v>
      </c>
      <c r="G164" s="297" t="str">
        <f t="shared" si="29"/>
        <v>项</v>
      </c>
    </row>
    <row r="165" s="298" customFormat="1" ht="38" customHeight="1" spans="1:7">
      <c r="A165" s="314" t="s">
        <v>2852</v>
      </c>
      <c r="B165" s="315" t="s">
        <v>2853</v>
      </c>
      <c r="C165" s="316"/>
      <c r="D165" s="316"/>
      <c r="E165" s="317" t="str">
        <f t="shared" si="34"/>
        <v/>
      </c>
      <c r="F165" s="313" t="str">
        <f t="shared" si="30"/>
        <v>否</v>
      </c>
      <c r="G165" s="297" t="str">
        <f t="shared" si="29"/>
        <v>项</v>
      </c>
    </row>
    <row r="166" s="298" customFormat="1" ht="38" customHeight="1" spans="1:7">
      <c r="A166" s="314" t="s">
        <v>2854</v>
      </c>
      <c r="B166" s="315" t="s">
        <v>2855</v>
      </c>
      <c r="C166" s="316"/>
      <c r="D166" s="316"/>
      <c r="E166" s="317" t="str">
        <f t="shared" si="34"/>
        <v/>
      </c>
      <c r="F166" s="313" t="str">
        <f t="shared" si="30"/>
        <v>否</v>
      </c>
      <c r="G166" s="297" t="str">
        <f t="shared" si="29"/>
        <v>项</v>
      </c>
    </row>
    <row r="167" s="298" customFormat="1" ht="38" customHeight="1" spans="1:7">
      <c r="A167" s="314" t="s">
        <v>2856</v>
      </c>
      <c r="B167" s="315" t="s">
        <v>2857</v>
      </c>
      <c r="C167" s="316"/>
      <c r="D167" s="316"/>
      <c r="E167" s="317" t="str">
        <f t="shared" si="34"/>
        <v/>
      </c>
      <c r="F167" s="313" t="str">
        <f t="shared" si="30"/>
        <v>否</v>
      </c>
      <c r="G167" s="297" t="str">
        <f t="shared" si="29"/>
        <v>项</v>
      </c>
    </row>
    <row r="168" s="298" customFormat="1" ht="38" customHeight="1" spans="1:7">
      <c r="A168" s="314" t="s">
        <v>2858</v>
      </c>
      <c r="B168" s="315" t="s">
        <v>2859</v>
      </c>
      <c r="C168" s="316"/>
      <c r="D168" s="316"/>
      <c r="E168" s="317" t="str">
        <f t="shared" si="34"/>
        <v/>
      </c>
      <c r="F168" s="313" t="str">
        <f t="shared" si="30"/>
        <v>否</v>
      </c>
      <c r="G168" s="297" t="str">
        <f t="shared" si="29"/>
        <v>项</v>
      </c>
    </row>
    <row r="169" s="297" customFormat="1" ht="38" customHeight="1" spans="1:7">
      <c r="A169" s="314" t="s">
        <v>2860</v>
      </c>
      <c r="B169" s="315" t="s">
        <v>2861</v>
      </c>
      <c r="C169" s="316">
        <v>0</v>
      </c>
      <c r="D169" s="316"/>
      <c r="E169" s="317" t="str">
        <f t="shared" si="34"/>
        <v/>
      </c>
      <c r="F169" s="313" t="str">
        <f t="shared" si="30"/>
        <v>否</v>
      </c>
      <c r="G169" s="297" t="str">
        <f t="shared" si="29"/>
        <v>项</v>
      </c>
    </row>
    <row r="170" s="297" customFormat="1" ht="38" customHeight="1" spans="1:7">
      <c r="A170" s="314" t="s">
        <v>2862</v>
      </c>
      <c r="B170" s="315" t="s">
        <v>2863</v>
      </c>
      <c r="C170" s="316">
        <f>SUM(C171:C172)</f>
        <v>0</v>
      </c>
      <c r="D170" s="316"/>
      <c r="E170" s="312"/>
      <c r="F170" s="313" t="str">
        <f t="shared" si="30"/>
        <v>否</v>
      </c>
      <c r="G170" s="297" t="str">
        <f t="shared" si="29"/>
        <v>款</v>
      </c>
    </row>
    <row r="171" s="298" customFormat="1" ht="38" customHeight="1" spans="1:7">
      <c r="A171" s="314" t="s">
        <v>2864</v>
      </c>
      <c r="B171" s="315" t="s">
        <v>2786</v>
      </c>
      <c r="C171" s="316">
        <v>0</v>
      </c>
      <c r="D171" s="316"/>
      <c r="E171" s="317" t="str">
        <f t="shared" ref="E171:E175" si="35">IF(C171&gt;0,D171/C171-1,IF(C171&lt;0,-(D171/C171-1),""))</f>
        <v/>
      </c>
      <c r="F171" s="313" t="str">
        <f t="shared" si="30"/>
        <v>否</v>
      </c>
      <c r="G171" s="297" t="str">
        <f t="shared" si="29"/>
        <v>项</v>
      </c>
    </row>
    <row r="172" s="298" customFormat="1" ht="38" customHeight="1" spans="1:7">
      <c r="A172" s="314" t="s">
        <v>2865</v>
      </c>
      <c r="B172" s="315" t="s">
        <v>2866</v>
      </c>
      <c r="C172" s="316">
        <v>0</v>
      </c>
      <c r="D172" s="316"/>
      <c r="E172" s="317" t="str">
        <f t="shared" si="35"/>
        <v/>
      </c>
      <c r="F172" s="313" t="str">
        <f t="shared" si="30"/>
        <v>否</v>
      </c>
      <c r="G172" s="297" t="str">
        <f t="shared" si="29"/>
        <v>项</v>
      </c>
    </row>
    <row r="173" s="298" customFormat="1" ht="38" customHeight="1" spans="1:7">
      <c r="A173" s="314" t="s">
        <v>2867</v>
      </c>
      <c r="B173" s="315" t="s">
        <v>2868</v>
      </c>
      <c r="C173" s="316">
        <f>SUM(C174:C175)</f>
        <v>48000</v>
      </c>
      <c r="D173" s="316"/>
      <c r="E173" s="312"/>
      <c r="F173" s="313" t="str">
        <f t="shared" si="30"/>
        <v>是</v>
      </c>
      <c r="G173" s="297" t="str">
        <f t="shared" si="29"/>
        <v>款</v>
      </c>
    </row>
    <row r="174" s="298" customFormat="1" ht="38" customHeight="1" spans="1:7">
      <c r="A174" s="314" t="s">
        <v>2869</v>
      </c>
      <c r="B174" s="315" t="s">
        <v>2786</v>
      </c>
      <c r="C174" s="316">
        <v>48000</v>
      </c>
      <c r="D174" s="316"/>
      <c r="E174" s="317">
        <f t="shared" si="35"/>
        <v>-1</v>
      </c>
      <c r="F174" s="313" t="str">
        <f t="shared" si="30"/>
        <v>是</v>
      </c>
      <c r="G174" s="297" t="str">
        <f t="shared" si="29"/>
        <v>项</v>
      </c>
    </row>
    <row r="175" s="298" customFormat="1" ht="38" customHeight="1" spans="1:7">
      <c r="A175" s="314" t="s">
        <v>2870</v>
      </c>
      <c r="B175" s="315" t="s">
        <v>2871</v>
      </c>
      <c r="C175" s="316"/>
      <c r="D175" s="316"/>
      <c r="E175" s="317" t="str">
        <f t="shared" si="35"/>
        <v/>
      </c>
      <c r="F175" s="313" t="str">
        <f t="shared" si="30"/>
        <v>否</v>
      </c>
      <c r="G175" s="297" t="str">
        <f t="shared" si="29"/>
        <v>项</v>
      </c>
    </row>
    <row r="176" s="298" customFormat="1" ht="38" customHeight="1" spans="1:7">
      <c r="A176" s="314" t="s">
        <v>2872</v>
      </c>
      <c r="B176" s="315" t="s">
        <v>2873</v>
      </c>
      <c r="C176" s="316"/>
      <c r="D176" s="316"/>
      <c r="E176" s="312"/>
      <c r="F176" s="313" t="str">
        <f t="shared" si="30"/>
        <v>否</v>
      </c>
      <c r="G176" s="297" t="str">
        <f t="shared" si="29"/>
        <v>款</v>
      </c>
    </row>
    <row r="177" s="297" customFormat="1" ht="38" customHeight="1" spans="1:7">
      <c r="A177" s="314" t="s">
        <v>2874</v>
      </c>
      <c r="B177" s="315" t="s">
        <v>2875</v>
      </c>
      <c r="C177" s="316"/>
      <c r="D177" s="316"/>
      <c r="E177" s="312"/>
      <c r="F177" s="313" t="str">
        <f t="shared" si="30"/>
        <v>否</v>
      </c>
      <c r="G177" s="297" t="str">
        <f t="shared" si="29"/>
        <v>款</v>
      </c>
    </row>
    <row r="178" s="297" customFormat="1" ht="38" customHeight="1" spans="1:7">
      <c r="A178" s="314" t="s">
        <v>2876</v>
      </c>
      <c r="B178" s="315" t="s">
        <v>2805</v>
      </c>
      <c r="C178" s="316">
        <v>0</v>
      </c>
      <c r="D178" s="316"/>
      <c r="E178" s="317" t="str">
        <f t="shared" ref="E178:E180" si="36">IF(C178&gt;0,D178/C178-1,IF(C178&lt;0,-(D178/C178-1),""))</f>
        <v/>
      </c>
      <c r="F178" s="313" t="str">
        <f t="shared" si="30"/>
        <v>否</v>
      </c>
      <c r="G178" s="297" t="str">
        <f t="shared" si="29"/>
        <v>项</v>
      </c>
    </row>
    <row r="179" s="297" customFormat="1" ht="38" customHeight="1" spans="1:7">
      <c r="A179" s="314" t="s">
        <v>2877</v>
      </c>
      <c r="B179" s="315" t="s">
        <v>2809</v>
      </c>
      <c r="C179" s="316">
        <v>0</v>
      </c>
      <c r="D179" s="316"/>
      <c r="E179" s="317" t="str">
        <f t="shared" si="36"/>
        <v/>
      </c>
      <c r="F179" s="313" t="str">
        <f t="shared" si="30"/>
        <v>否</v>
      </c>
      <c r="G179" s="297" t="str">
        <f t="shared" si="29"/>
        <v>项</v>
      </c>
    </row>
    <row r="180" s="298" customFormat="1" ht="38" customHeight="1" spans="1:7">
      <c r="A180" s="314" t="s">
        <v>2878</v>
      </c>
      <c r="B180" s="315" t="s">
        <v>2879</v>
      </c>
      <c r="C180" s="316">
        <v>0</v>
      </c>
      <c r="D180" s="316"/>
      <c r="E180" s="317" t="str">
        <f t="shared" si="36"/>
        <v/>
      </c>
      <c r="F180" s="313" t="str">
        <f t="shared" si="30"/>
        <v>否</v>
      </c>
      <c r="G180" s="297" t="str">
        <f t="shared" si="29"/>
        <v>项</v>
      </c>
    </row>
    <row r="181" s="297" customFormat="1" ht="38" customHeight="1" spans="1:7">
      <c r="A181" s="309" t="s">
        <v>96</v>
      </c>
      <c r="B181" s="310" t="s">
        <v>2880</v>
      </c>
      <c r="C181" s="311"/>
      <c r="D181" s="311"/>
      <c r="E181" s="312"/>
      <c r="F181" s="313" t="str">
        <f t="shared" si="30"/>
        <v>是</v>
      </c>
      <c r="G181" s="297" t="str">
        <f t="shared" si="29"/>
        <v>类</v>
      </c>
    </row>
    <row r="182" s="297" customFormat="1" ht="38" customHeight="1" spans="1:7">
      <c r="A182" s="314" t="s">
        <v>2881</v>
      </c>
      <c r="B182" s="315" t="s">
        <v>2882</v>
      </c>
      <c r="C182" s="316"/>
      <c r="D182" s="316"/>
      <c r="E182" s="312"/>
      <c r="F182" s="313" t="str">
        <f t="shared" si="30"/>
        <v>否</v>
      </c>
      <c r="G182" s="297" t="str">
        <f t="shared" si="29"/>
        <v>款</v>
      </c>
    </row>
    <row r="183" s="297" customFormat="1" ht="38" customHeight="1" spans="1:7">
      <c r="A183" s="314" t="s">
        <v>2883</v>
      </c>
      <c r="B183" s="315" t="s">
        <v>2884</v>
      </c>
      <c r="C183" s="316"/>
      <c r="D183" s="316"/>
      <c r="E183" s="317" t="str">
        <f t="shared" ref="E183:E189" si="37">IF(C183&gt;0,D183/C183-1,IF(C183&lt;0,-(D183/C183-1),""))</f>
        <v/>
      </c>
      <c r="F183" s="313" t="str">
        <f t="shared" si="30"/>
        <v>否</v>
      </c>
      <c r="G183" s="297" t="str">
        <f t="shared" si="29"/>
        <v>项</v>
      </c>
    </row>
    <row r="184" s="298" customFormat="1" ht="38" customHeight="1" spans="1:7">
      <c r="A184" s="314" t="s">
        <v>2885</v>
      </c>
      <c r="B184" s="315" t="s">
        <v>2886</v>
      </c>
      <c r="C184" s="316">
        <v>0</v>
      </c>
      <c r="D184" s="316"/>
      <c r="E184" s="317" t="str">
        <f t="shared" si="37"/>
        <v/>
      </c>
      <c r="F184" s="313" t="str">
        <f t="shared" si="30"/>
        <v>否</v>
      </c>
      <c r="G184" s="297" t="str">
        <f t="shared" si="29"/>
        <v>项</v>
      </c>
    </row>
    <row r="185" s="298" customFormat="1" ht="38" customHeight="1" spans="1:7">
      <c r="A185" s="309" t="s">
        <v>118</v>
      </c>
      <c r="B185" s="310" t="s">
        <v>2887</v>
      </c>
      <c r="C185" s="311">
        <f>SUBTOTAL(9,C186,C190,C199)</f>
        <v>8100</v>
      </c>
      <c r="D185" s="311">
        <f>SUBTOTAL(9,D186:D199)</f>
        <v>21682</v>
      </c>
      <c r="E185" s="312">
        <f>(D185-C185)/C185</f>
        <v>1.677</v>
      </c>
      <c r="F185" s="313" t="str">
        <f t="shared" si="30"/>
        <v>是</v>
      </c>
      <c r="G185" s="297" t="str">
        <f t="shared" si="29"/>
        <v>类</v>
      </c>
    </row>
    <row r="186" s="297" customFormat="1" ht="38" customHeight="1" spans="1:7">
      <c r="A186" s="314" t="s">
        <v>2888</v>
      </c>
      <c r="B186" s="315" t="s">
        <v>2889</v>
      </c>
      <c r="C186" s="316">
        <f>SUM(C187:C189)</f>
        <v>7543</v>
      </c>
      <c r="D186" s="316">
        <v>20000</v>
      </c>
      <c r="E186" s="312">
        <f>(D186-C186)/C186</f>
        <v>1.651</v>
      </c>
      <c r="F186" s="313" t="str">
        <f t="shared" si="30"/>
        <v>是</v>
      </c>
      <c r="G186" s="297" t="str">
        <f t="shared" si="29"/>
        <v>款</v>
      </c>
    </row>
    <row r="187" s="297" customFormat="1" ht="38" customHeight="1" spans="1:7">
      <c r="A187" s="314" t="s">
        <v>2890</v>
      </c>
      <c r="B187" s="315" t="s">
        <v>2891</v>
      </c>
      <c r="C187" s="316">
        <v>7543</v>
      </c>
      <c r="D187" s="316"/>
      <c r="E187" s="317">
        <f t="shared" si="37"/>
        <v>-1</v>
      </c>
      <c r="F187" s="313" t="str">
        <f t="shared" si="30"/>
        <v>是</v>
      </c>
      <c r="G187" s="297" t="str">
        <f t="shared" si="29"/>
        <v>项</v>
      </c>
    </row>
    <row r="188" s="298" customFormat="1" ht="38" customHeight="1" spans="1:7">
      <c r="A188" s="314" t="s">
        <v>2892</v>
      </c>
      <c r="B188" s="315" t="s">
        <v>2893</v>
      </c>
      <c r="C188" s="316"/>
      <c r="D188" s="316"/>
      <c r="E188" s="317" t="str">
        <f t="shared" si="37"/>
        <v/>
      </c>
      <c r="F188" s="313" t="str">
        <f t="shared" si="30"/>
        <v>否</v>
      </c>
      <c r="G188" s="297" t="str">
        <f t="shared" si="29"/>
        <v>项</v>
      </c>
    </row>
    <row r="189" s="298" customFormat="1" ht="38" customHeight="1" spans="1:7">
      <c r="A189" s="314" t="s">
        <v>2894</v>
      </c>
      <c r="B189" s="315" t="s">
        <v>2895</v>
      </c>
      <c r="C189" s="316"/>
      <c r="D189" s="316"/>
      <c r="E189" s="317" t="str">
        <f t="shared" si="37"/>
        <v/>
      </c>
      <c r="F189" s="313" t="str">
        <f t="shared" si="30"/>
        <v>否</v>
      </c>
      <c r="G189" s="297" t="str">
        <f t="shared" si="29"/>
        <v>项</v>
      </c>
    </row>
    <row r="190" s="297" customFormat="1" ht="38" customHeight="1" spans="1:7">
      <c r="A190" s="314" t="s">
        <v>2896</v>
      </c>
      <c r="B190" s="315" t="s">
        <v>2897</v>
      </c>
      <c r="C190" s="316"/>
      <c r="D190" s="316"/>
      <c r="E190" s="312"/>
      <c r="F190" s="313" t="str">
        <f t="shared" si="30"/>
        <v>否</v>
      </c>
      <c r="G190" s="297" t="str">
        <f t="shared" si="29"/>
        <v>款</v>
      </c>
    </row>
    <row r="191" s="298" customFormat="1" ht="38" customHeight="1" spans="1:7">
      <c r="A191" s="314" t="s">
        <v>2898</v>
      </c>
      <c r="B191" s="315" t="s">
        <v>2899</v>
      </c>
      <c r="C191" s="316">
        <v>0</v>
      </c>
      <c r="D191" s="316"/>
      <c r="E191" s="317" t="str">
        <f t="shared" ref="E191:E198" si="38">IF(C191&gt;0,D191/C191-1,IF(C191&lt;0,-(D191/C191-1),""))</f>
        <v/>
      </c>
      <c r="F191" s="313" t="str">
        <f t="shared" si="30"/>
        <v>否</v>
      </c>
      <c r="G191" s="297" t="str">
        <f t="shared" si="29"/>
        <v>项</v>
      </c>
    </row>
    <row r="192" s="297" customFormat="1" ht="38" customHeight="1" spans="1:7">
      <c r="A192" s="314" t="s">
        <v>2900</v>
      </c>
      <c r="B192" s="315" t="s">
        <v>2901</v>
      </c>
      <c r="C192" s="316">
        <v>0</v>
      </c>
      <c r="D192" s="316"/>
      <c r="E192" s="317" t="str">
        <f t="shared" si="38"/>
        <v/>
      </c>
      <c r="F192" s="313" t="str">
        <f t="shared" si="30"/>
        <v>否</v>
      </c>
      <c r="G192" s="297" t="str">
        <f t="shared" si="29"/>
        <v>项</v>
      </c>
    </row>
    <row r="193" s="297" customFormat="1" ht="38" customHeight="1" spans="1:7">
      <c r="A193" s="314" t="s">
        <v>2902</v>
      </c>
      <c r="B193" s="315" t="s">
        <v>2903</v>
      </c>
      <c r="C193" s="316"/>
      <c r="D193" s="316"/>
      <c r="E193" s="317" t="str">
        <f t="shared" si="38"/>
        <v/>
      </c>
      <c r="F193" s="313" t="str">
        <f t="shared" si="30"/>
        <v>否</v>
      </c>
      <c r="G193" s="297" t="str">
        <f t="shared" si="29"/>
        <v>项</v>
      </c>
    </row>
    <row r="194" s="297" customFormat="1" ht="38" customHeight="1" spans="1:7">
      <c r="A194" s="314" t="s">
        <v>2904</v>
      </c>
      <c r="B194" s="315" t="s">
        <v>2905</v>
      </c>
      <c r="C194" s="316"/>
      <c r="D194" s="316"/>
      <c r="E194" s="317" t="str">
        <f t="shared" si="38"/>
        <v/>
      </c>
      <c r="F194" s="313" t="str">
        <f t="shared" si="30"/>
        <v>否</v>
      </c>
      <c r="G194" s="297" t="str">
        <f t="shared" si="29"/>
        <v>项</v>
      </c>
    </row>
    <row r="195" s="297" customFormat="1" ht="38" customHeight="1" spans="1:7">
      <c r="A195" s="314" t="s">
        <v>2906</v>
      </c>
      <c r="B195" s="315" t="s">
        <v>2907</v>
      </c>
      <c r="C195" s="316"/>
      <c r="D195" s="316"/>
      <c r="E195" s="317" t="str">
        <f t="shared" si="38"/>
        <v/>
      </c>
      <c r="F195" s="313" t="str">
        <f t="shared" si="30"/>
        <v>否</v>
      </c>
      <c r="G195" s="297" t="str">
        <f t="shared" si="29"/>
        <v>项</v>
      </c>
    </row>
    <row r="196" s="297" customFormat="1" ht="38" customHeight="1" spans="1:7">
      <c r="A196" s="314" t="s">
        <v>2908</v>
      </c>
      <c r="B196" s="315" t="s">
        <v>2909</v>
      </c>
      <c r="C196" s="316"/>
      <c r="D196" s="316"/>
      <c r="E196" s="317" t="str">
        <f t="shared" si="38"/>
        <v/>
      </c>
      <c r="F196" s="313" t="str">
        <f t="shared" si="30"/>
        <v>否</v>
      </c>
      <c r="G196" s="297" t="str">
        <f t="shared" si="29"/>
        <v>项</v>
      </c>
    </row>
    <row r="197" s="298" customFormat="1" ht="38" customHeight="1" spans="1:7">
      <c r="A197" s="314" t="s">
        <v>2910</v>
      </c>
      <c r="B197" s="315" t="s">
        <v>2911</v>
      </c>
      <c r="C197" s="316"/>
      <c r="D197" s="316"/>
      <c r="E197" s="317" t="str">
        <f t="shared" si="38"/>
        <v/>
      </c>
      <c r="F197" s="313" t="str">
        <f t="shared" si="30"/>
        <v>否</v>
      </c>
      <c r="G197" s="297" t="str">
        <f t="shared" si="29"/>
        <v>项</v>
      </c>
    </row>
    <row r="198" s="297" customFormat="1" ht="38" customHeight="1" spans="1:7">
      <c r="A198" s="314" t="s">
        <v>2912</v>
      </c>
      <c r="B198" s="315" t="s">
        <v>2913</v>
      </c>
      <c r="C198" s="316"/>
      <c r="D198" s="316"/>
      <c r="E198" s="317" t="str">
        <f t="shared" si="38"/>
        <v/>
      </c>
      <c r="F198" s="313" t="str">
        <f t="shared" si="30"/>
        <v>否</v>
      </c>
      <c r="G198" s="297" t="str">
        <f t="shared" si="29"/>
        <v>项</v>
      </c>
    </row>
    <row r="199" s="297" customFormat="1" ht="38" customHeight="1" spans="1:7">
      <c r="A199" s="314" t="s">
        <v>2914</v>
      </c>
      <c r="B199" s="315" t="s">
        <v>2915</v>
      </c>
      <c r="C199" s="316">
        <f>SUM(C200:C210)</f>
        <v>557</v>
      </c>
      <c r="D199" s="316">
        <f>SUM(D200:D210)</f>
        <v>1682</v>
      </c>
      <c r="E199" s="312">
        <f>(D199-C199)/C199</f>
        <v>2.02</v>
      </c>
      <c r="F199" s="313" t="str">
        <f t="shared" si="30"/>
        <v>是</v>
      </c>
      <c r="G199" s="297" t="str">
        <f t="shared" si="29"/>
        <v>款</v>
      </c>
    </row>
    <row r="200" s="297" customFormat="1" ht="38" customHeight="1" spans="1:7">
      <c r="A200" s="318">
        <v>2296001</v>
      </c>
      <c r="B200" s="315" t="s">
        <v>2916</v>
      </c>
      <c r="C200" s="316"/>
      <c r="D200" s="316"/>
      <c r="E200" s="317" t="str">
        <f t="shared" ref="E200:E210" si="39">IF(C200&gt;0,D200/C200-1,IF(C200&lt;0,-(D200/C200-1),""))</f>
        <v/>
      </c>
      <c r="F200" s="313" t="str">
        <f t="shared" si="30"/>
        <v>否</v>
      </c>
      <c r="G200" s="297" t="str">
        <f t="shared" si="29"/>
        <v>项</v>
      </c>
    </row>
    <row r="201" s="298" customFormat="1" ht="38" customHeight="1" spans="1:7">
      <c r="A201" s="314" t="s">
        <v>2917</v>
      </c>
      <c r="B201" s="315" t="s">
        <v>2918</v>
      </c>
      <c r="C201" s="316">
        <v>237</v>
      </c>
      <c r="D201" s="316">
        <v>788</v>
      </c>
      <c r="E201" s="317">
        <f t="shared" si="39"/>
        <v>2.325</v>
      </c>
      <c r="F201" s="313" t="str">
        <f t="shared" si="30"/>
        <v>是</v>
      </c>
      <c r="G201" s="297" t="str">
        <f t="shared" si="29"/>
        <v>项</v>
      </c>
    </row>
    <row r="202" s="297" customFormat="1" ht="38" customHeight="1" spans="1:7">
      <c r="A202" s="314" t="s">
        <v>2919</v>
      </c>
      <c r="B202" s="315" t="s">
        <v>2920</v>
      </c>
      <c r="C202" s="316">
        <v>2</v>
      </c>
      <c r="D202" s="316">
        <v>59</v>
      </c>
      <c r="E202" s="317">
        <f t="shared" si="39"/>
        <v>28.5</v>
      </c>
      <c r="F202" s="313" t="str">
        <f t="shared" si="30"/>
        <v>是</v>
      </c>
      <c r="G202" s="297" t="str">
        <f t="shared" si="29"/>
        <v>项</v>
      </c>
    </row>
    <row r="203" s="297" customFormat="1" ht="38" customHeight="1" spans="1:7">
      <c r="A203" s="314" t="s">
        <v>2921</v>
      </c>
      <c r="B203" s="315" t="s">
        <v>2922</v>
      </c>
      <c r="C203" s="316"/>
      <c r="D203" s="316">
        <v>13</v>
      </c>
      <c r="E203" s="317" t="str">
        <f t="shared" si="39"/>
        <v/>
      </c>
      <c r="F203" s="313" t="str">
        <f t="shared" si="30"/>
        <v>是</v>
      </c>
      <c r="G203" s="297" t="str">
        <f t="shared" ref="G203:G266" si="40">IF(LEN(A203)=3,"类",IF(LEN(A203)=5,"款","项"))</f>
        <v>项</v>
      </c>
    </row>
    <row r="204" s="297" customFormat="1" ht="38" customHeight="1" spans="1:7">
      <c r="A204" s="314" t="s">
        <v>2923</v>
      </c>
      <c r="B204" s="315" t="s">
        <v>2924</v>
      </c>
      <c r="C204" s="316"/>
      <c r="D204" s="316"/>
      <c r="E204" s="317" t="str">
        <f t="shared" si="39"/>
        <v/>
      </c>
      <c r="F204" s="313" t="str">
        <f t="shared" ref="F204:F267" si="41">IF(LEN(A204)=3,"是",IF(B204&lt;&gt;"",IF(SUM(C204:D204)&lt;&gt;0,"是","否"),"是"))</f>
        <v>否</v>
      </c>
      <c r="G204" s="297" t="str">
        <f t="shared" si="40"/>
        <v>项</v>
      </c>
    </row>
    <row r="205" s="297" customFormat="1" ht="38" customHeight="1" spans="1:7">
      <c r="A205" s="314" t="s">
        <v>2925</v>
      </c>
      <c r="B205" s="315" t="s">
        <v>2926</v>
      </c>
      <c r="C205" s="316">
        <v>221</v>
      </c>
      <c r="D205" s="316">
        <v>261</v>
      </c>
      <c r="E205" s="317">
        <f t="shared" si="39"/>
        <v>0.181</v>
      </c>
      <c r="F205" s="313" t="str">
        <f t="shared" si="41"/>
        <v>是</v>
      </c>
      <c r="G205" s="297" t="str">
        <f t="shared" si="40"/>
        <v>项</v>
      </c>
    </row>
    <row r="206" s="298" customFormat="1" ht="38" customHeight="1" spans="1:7">
      <c r="A206" s="314" t="s">
        <v>2927</v>
      </c>
      <c r="B206" s="315" t="s">
        <v>2928</v>
      </c>
      <c r="C206" s="316"/>
      <c r="D206" s="316"/>
      <c r="E206" s="317" t="str">
        <f t="shared" si="39"/>
        <v/>
      </c>
      <c r="F206" s="313" t="str">
        <f t="shared" si="41"/>
        <v>否</v>
      </c>
      <c r="G206" s="297" t="str">
        <f t="shared" si="40"/>
        <v>项</v>
      </c>
    </row>
    <row r="207" s="298" customFormat="1" ht="38" customHeight="1" spans="1:7">
      <c r="A207" s="314" t="s">
        <v>2929</v>
      </c>
      <c r="B207" s="315" t="s">
        <v>2930</v>
      </c>
      <c r="C207" s="316"/>
      <c r="D207" s="316"/>
      <c r="E207" s="317" t="str">
        <f t="shared" si="39"/>
        <v/>
      </c>
      <c r="F207" s="313" t="str">
        <f t="shared" si="41"/>
        <v>否</v>
      </c>
      <c r="G207" s="297" t="str">
        <f t="shared" si="40"/>
        <v>项</v>
      </c>
    </row>
    <row r="208" s="298" customFormat="1" ht="38" customHeight="1" spans="1:7">
      <c r="A208" s="314" t="s">
        <v>2931</v>
      </c>
      <c r="B208" s="315" t="s">
        <v>2932</v>
      </c>
      <c r="C208" s="316"/>
      <c r="D208" s="316"/>
      <c r="E208" s="317" t="str">
        <f t="shared" si="39"/>
        <v/>
      </c>
      <c r="F208" s="313" t="str">
        <f t="shared" si="41"/>
        <v>否</v>
      </c>
      <c r="G208" s="297" t="str">
        <f t="shared" si="40"/>
        <v>项</v>
      </c>
    </row>
    <row r="209" s="297" customFormat="1" ht="38" customHeight="1" spans="1:7">
      <c r="A209" s="314" t="s">
        <v>2933</v>
      </c>
      <c r="B209" s="315" t="s">
        <v>2934</v>
      </c>
      <c r="C209" s="316"/>
      <c r="D209" s="316"/>
      <c r="E209" s="317" t="str">
        <f t="shared" si="39"/>
        <v/>
      </c>
      <c r="F209" s="313" t="str">
        <f t="shared" si="41"/>
        <v>否</v>
      </c>
      <c r="G209" s="297" t="str">
        <f t="shared" si="40"/>
        <v>项</v>
      </c>
    </row>
    <row r="210" s="298" customFormat="1" ht="38" customHeight="1" spans="1:7">
      <c r="A210" s="314" t="s">
        <v>2935</v>
      </c>
      <c r="B210" s="315" t="s">
        <v>2936</v>
      </c>
      <c r="C210" s="316">
        <v>97</v>
      </c>
      <c r="D210" s="316">
        <v>561</v>
      </c>
      <c r="E210" s="317">
        <f t="shared" si="39"/>
        <v>4.784</v>
      </c>
      <c r="F210" s="313" t="str">
        <f t="shared" si="41"/>
        <v>是</v>
      </c>
      <c r="G210" s="297" t="str">
        <f t="shared" si="40"/>
        <v>项</v>
      </c>
    </row>
    <row r="211" s="298" customFormat="1" ht="38" customHeight="1" spans="1:7">
      <c r="A211" s="309" t="s">
        <v>114</v>
      </c>
      <c r="B211" s="310" t="s">
        <v>2937</v>
      </c>
      <c r="C211" s="311">
        <f>SUM(C212:C227)</f>
        <v>6389</v>
      </c>
      <c r="D211" s="311">
        <f>SUM(D212:D227)</f>
        <v>8215</v>
      </c>
      <c r="E211" s="312">
        <f>(D211-C211)/C211</f>
        <v>0.286</v>
      </c>
      <c r="F211" s="313" t="str">
        <f t="shared" si="41"/>
        <v>是</v>
      </c>
      <c r="G211" s="297" t="str">
        <f t="shared" si="40"/>
        <v>类</v>
      </c>
    </row>
    <row r="212" s="298" customFormat="1" ht="38" customHeight="1" spans="1:7">
      <c r="A212" s="314" t="s">
        <v>2938</v>
      </c>
      <c r="B212" s="315" t="s">
        <v>2939</v>
      </c>
      <c r="C212" s="316">
        <v>0</v>
      </c>
      <c r="D212" s="316"/>
      <c r="E212" s="317" t="str">
        <f t="shared" ref="E212:E227" si="42">IF(C212&gt;0,D212/C212-1,IF(C212&lt;0,-(D212/C212-1),""))</f>
        <v/>
      </c>
      <c r="F212" s="313" t="str">
        <f t="shared" si="41"/>
        <v>否</v>
      </c>
      <c r="G212" s="297" t="str">
        <f t="shared" si="40"/>
        <v>项</v>
      </c>
    </row>
    <row r="213" s="298" customFormat="1" ht="38" customHeight="1" spans="1:7">
      <c r="A213" s="314" t="s">
        <v>2940</v>
      </c>
      <c r="B213" s="315" t="s">
        <v>2941</v>
      </c>
      <c r="C213" s="316">
        <v>0</v>
      </c>
      <c r="D213" s="316"/>
      <c r="E213" s="317" t="str">
        <f t="shared" si="42"/>
        <v/>
      </c>
      <c r="F213" s="313" t="str">
        <f t="shared" si="41"/>
        <v>否</v>
      </c>
      <c r="G213" s="297" t="str">
        <f t="shared" si="40"/>
        <v>项</v>
      </c>
    </row>
    <row r="214" s="298" customFormat="1" ht="38" customHeight="1" spans="1:7">
      <c r="A214" s="314" t="s">
        <v>2942</v>
      </c>
      <c r="B214" s="315" t="s">
        <v>2943</v>
      </c>
      <c r="C214" s="316">
        <v>0</v>
      </c>
      <c r="D214" s="316"/>
      <c r="E214" s="317" t="str">
        <f t="shared" si="42"/>
        <v/>
      </c>
      <c r="F214" s="313" t="str">
        <f t="shared" si="41"/>
        <v>否</v>
      </c>
      <c r="G214" s="297" t="str">
        <f t="shared" si="40"/>
        <v>项</v>
      </c>
    </row>
    <row r="215" s="298" customFormat="1" ht="38" customHeight="1" spans="1:7">
      <c r="A215" s="314" t="s">
        <v>2944</v>
      </c>
      <c r="B215" s="315" t="s">
        <v>2945</v>
      </c>
      <c r="C215" s="316">
        <v>224</v>
      </c>
      <c r="D215" s="316">
        <v>214</v>
      </c>
      <c r="E215" s="317">
        <f t="shared" si="42"/>
        <v>-0.045</v>
      </c>
      <c r="F215" s="313" t="str">
        <f t="shared" si="41"/>
        <v>是</v>
      </c>
      <c r="G215" s="297" t="str">
        <f t="shared" si="40"/>
        <v>项</v>
      </c>
    </row>
    <row r="216" s="298" customFormat="1" ht="38" customHeight="1" spans="1:7">
      <c r="A216" s="314" t="s">
        <v>2946</v>
      </c>
      <c r="B216" s="315" t="s">
        <v>2947</v>
      </c>
      <c r="C216" s="316">
        <v>0</v>
      </c>
      <c r="D216" s="316"/>
      <c r="E216" s="317" t="str">
        <f t="shared" si="42"/>
        <v/>
      </c>
      <c r="F216" s="313" t="str">
        <f t="shared" si="41"/>
        <v>否</v>
      </c>
      <c r="G216" s="297" t="str">
        <f t="shared" si="40"/>
        <v>项</v>
      </c>
    </row>
    <row r="217" s="297" customFormat="1" ht="38" customHeight="1" spans="1:7">
      <c r="A217" s="314" t="s">
        <v>2948</v>
      </c>
      <c r="B217" s="315" t="s">
        <v>2949</v>
      </c>
      <c r="C217" s="316"/>
      <c r="D217" s="316"/>
      <c r="E217" s="317" t="str">
        <f t="shared" si="42"/>
        <v/>
      </c>
      <c r="F217" s="313" t="str">
        <f t="shared" si="41"/>
        <v>否</v>
      </c>
      <c r="G217" s="297" t="str">
        <f t="shared" si="40"/>
        <v>项</v>
      </c>
    </row>
    <row r="218" s="297" customFormat="1" ht="38" customHeight="1" spans="1:7">
      <c r="A218" s="314" t="s">
        <v>2950</v>
      </c>
      <c r="B218" s="315" t="s">
        <v>2951</v>
      </c>
      <c r="C218" s="316"/>
      <c r="D218" s="316"/>
      <c r="E218" s="317" t="str">
        <f t="shared" si="42"/>
        <v/>
      </c>
      <c r="F218" s="313" t="str">
        <f t="shared" si="41"/>
        <v>否</v>
      </c>
      <c r="G218" s="297" t="str">
        <f t="shared" si="40"/>
        <v>项</v>
      </c>
    </row>
    <row r="219" s="297" customFormat="1" ht="38" customHeight="1" spans="1:7">
      <c r="A219" s="314" t="s">
        <v>2952</v>
      </c>
      <c r="B219" s="315" t="s">
        <v>2953</v>
      </c>
      <c r="C219" s="316">
        <v>0</v>
      </c>
      <c r="D219" s="316"/>
      <c r="E219" s="317" t="str">
        <f t="shared" si="42"/>
        <v/>
      </c>
      <c r="F219" s="313" t="str">
        <f t="shared" si="41"/>
        <v>否</v>
      </c>
      <c r="G219" s="297" t="str">
        <f t="shared" si="40"/>
        <v>项</v>
      </c>
    </row>
    <row r="220" s="297" customFormat="1" ht="38" customHeight="1" spans="1:7">
      <c r="A220" s="314" t="s">
        <v>2954</v>
      </c>
      <c r="B220" s="315" t="s">
        <v>2955</v>
      </c>
      <c r="C220" s="316">
        <v>0</v>
      </c>
      <c r="D220" s="316"/>
      <c r="E220" s="317" t="str">
        <f t="shared" si="42"/>
        <v/>
      </c>
      <c r="F220" s="313" t="str">
        <f t="shared" si="41"/>
        <v>否</v>
      </c>
      <c r="G220" s="297" t="str">
        <f t="shared" si="40"/>
        <v>项</v>
      </c>
    </row>
    <row r="221" s="297" customFormat="1" ht="38" customHeight="1" spans="1:7">
      <c r="A221" s="314" t="s">
        <v>2956</v>
      </c>
      <c r="B221" s="315" t="s">
        <v>2957</v>
      </c>
      <c r="C221" s="316">
        <v>0</v>
      </c>
      <c r="D221" s="316"/>
      <c r="E221" s="317" t="str">
        <f t="shared" si="42"/>
        <v/>
      </c>
      <c r="F221" s="313" t="str">
        <f t="shared" si="41"/>
        <v>否</v>
      </c>
      <c r="G221" s="297" t="str">
        <f t="shared" si="40"/>
        <v>项</v>
      </c>
    </row>
    <row r="222" s="297" customFormat="1" ht="38" customHeight="1" spans="1:7">
      <c r="A222" s="314" t="s">
        <v>2958</v>
      </c>
      <c r="B222" s="315" t="s">
        <v>2959</v>
      </c>
      <c r="C222" s="316">
        <v>0</v>
      </c>
      <c r="D222" s="316"/>
      <c r="E222" s="317" t="str">
        <f t="shared" si="42"/>
        <v/>
      </c>
      <c r="F222" s="313" t="str">
        <f t="shared" si="41"/>
        <v>否</v>
      </c>
      <c r="G222" s="297" t="str">
        <f t="shared" si="40"/>
        <v>项</v>
      </c>
    </row>
    <row r="223" s="297" customFormat="1" ht="38" customHeight="1" spans="1:7">
      <c r="A223" s="314" t="s">
        <v>2960</v>
      </c>
      <c r="B223" s="315" t="s">
        <v>2961</v>
      </c>
      <c r="C223" s="316"/>
      <c r="D223" s="316"/>
      <c r="E223" s="317" t="str">
        <f t="shared" si="42"/>
        <v/>
      </c>
      <c r="F223" s="313" t="str">
        <f t="shared" si="41"/>
        <v>否</v>
      </c>
      <c r="G223" s="297" t="str">
        <f t="shared" si="40"/>
        <v>项</v>
      </c>
    </row>
    <row r="224" s="298" customFormat="1" ht="38" customHeight="1" spans="1:7">
      <c r="A224" s="314" t="s">
        <v>2962</v>
      </c>
      <c r="B224" s="315" t="s">
        <v>2963</v>
      </c>
      <c r="C224" s="316">
        <v>799</v>
      </c>
      <c r="D224" s="316"/>
      <c r="E224" s="317">
        <f t="shared" si="42"/>
        <v>-1</v>
      </c>
      <c r="F224" s="313" t="str">
        <f t="shared" si="41"/>
        <v>是</v>
      </c>
      <c r="G224" s="297" t="str">
        <f t="shared" si="40"/>
        <v>项</v>
      </c>
    </row>
    <row r="225" s="298" customFormat="1" ht="38" customHeight="1" spans="1:7">
      <c r="A225" s="314" t="s">
        <v>2964</v>
      </c>
      <c r="B225" s="315" t="s">
        <v>2965</v>
      </c>
      <c r="C225" s="316">
        <v>1435</v>
      </c>
      <c r="D225" s="316">
        <v>1436</v>
      </c>
      <c r="E225" s="317">
        <f t="shared" si="42"/>
        <v>0.001</v>
      </c>
      <c r="F225" s="313" t="str">
        <f t="shared" si="41"/>
        <v>是</v>
      </c>
      <c r="G225" s="297" t="str">
        <f t="shared" si="40"/>
        <v>项</v>
      </c>
    </row>
    <row r="226" s="298" customFormat="1" ht="38" customHeight="1" spans="1:7">
      <c r="A226" s="314" t="s">
        <v>2966</v>
      </c>
      <c r="B226" s="315" t="s">
        <v>2967</v>
      </c>
      <c r="C226" s="316">
        <v>3931</v>
      </c>
      <c r="D226" s="316">
        <v>6565</v>
      </c>
      <c r="E226" s="317">
        <f t="shared" si="42"/>
        <v>0.67</v>
      </c>
      <c r="F226" s="313" t="str">
        <f t="shared" si="41"/>
        <v>是</v>
      </c>
      <c r="G226" s="297" t="str">
        <f t="shared" si="40"/>
        <v>项</v>
      </c>
    </row>
    <row r="227" s="297" customFormat="1" ht="38" customHeight="1" spans="1:7">
      <c r="A227" s="314" t="s">
        <v>2968</v>
      </c>
      <c r="B227" s="315" t="s">
        <v>2969</v>
      </c>
      <c r="C227" s="316"/>
      <c r="D227" s="316"/>
      <c r="E227" s="317" t="str">
        <f t="shared" si="42"/>
        <v/>
      </c>
      <c r="F227" s="313" t="str">
        <f t="shared" si="41"/>
        <v>否</v>
      </c>
      <c r="G227" s="297" t="str">
        <f t="shared" si="40"/>
        <v>项</v>
      </c>
    </row>
    <row r="228" s="298" customFormat="1" ht="38" customHeight="1" spans="1:7">
      <c r="A228" s="309" t="s">
        <v>116</v>
      </c>
      <c r="B228" s="310" t="s">
        <v>2970</v>
      </c>
      <c r="C228" s="311">
        <f>SUM(C229:C245)</f>
        <v>52</v>
      </c>
      <c r="D228" s="311">
        <f>SUM(D229:D245)</f>
        <v>80</v>
      </c>
      <c r="E228" s="312">
        <f>(D228-C228)/C228</f>
        <v>0.538</v>
      </c>
      <c r="F228" s="313" t="str">
        <f t="shared" si="41"/>
        <v>是</v>
      </c>
      <c r="G228" s="297" t="str">
        <f t="shared" si="40"/>
        <v>类</v>
      </c>
    </row>
    <row r="229" s="298" customFormat="1" ht="38" customHeight="1" spans="1:7">
      <c r="A229" s="318">
        <v>23304</v>
      </c>
      <c r="B229" s="315" t="s">
        <v>2971</v>
      </c>
      <c r="C229" s="316"/>
      <c r="D229" s="316"/>
      <c r="E229" s="312" t="e">
        <f>(D229-C229)/C229</f>
        <v>#DIV/0!</v>
      </c>
      <c r="F229" s="313" t="str">
        <f t="shared" si="41"/>
        <v>否</v>
      </c>
      <c r="G229" s="297" t="str">
        <f t="shared" si="40"/>
        <v>款</v>
      </c>
    </row>
    <row r="230" s="297" customFormat="1" ht="38" customHeight="1" spans="1:7">
      <c r="A230" s="314" t="s">
        <v>2972</v>
      </c>
      <c r="B230" s="315" t="s">
        <v>2973</v>
      </c>
      <c r="C230" s="316">
        <v>0</v>
      </c>
      <c r="D230" s="316"/>
      <c r="E230" s="317" t="str">
        <f t="shared" ref="E230:E245" si="43">IF(C230&gt;0,D230/C230-1,IF(C230&lt;0,-(D230/C230-1),""))</f>
        <v/>
      </c>
      <c r="F230" s="313" t="str">
        <f t="shared" si="41"/>
        <v>否</v>
      </c>
      <c r="G230" s="297" t="str">
        <f t="shared" si="40"/>
        <v>项</v>
      </c>
    </row>
    <row r="231" s="298" customFormat="1" ht="38" customHeight="1" spans="1:7">
      <c r="A231" s="314" t="s">
        <v>2974</v>
      </c>
      <c r="B231" s="315" t="s">
        <v>2975</v>
      </c>
      <c r="C231" s="316">
        <v>0</v>
      </c>
      <c r="D231" s="316"/>
      <c r="E231" s="317" t="str">
        <f t="shared" si="43"/>
        <v/>
      </c>
      <c r="F231" s="313" t="str">
        <f t="shared" si="41"/>
        <v>否</v>
      </c>
      <c r="G231" s="297" t="str">
        <f t="shared" si="40"/>
        <v>项</v>
      </c>
    </row>
    <row r="232" s="297" customFormat="1" ht="38" customHeight="1" spans="1:7">
      <c r="A232" s="314" t="s">
        <v>2976</v>
      </c>
      <c r="B232" s="315" t="s">
        <v>2977</v>
      </c>
      <c r="C232" s="316">
        <v>0</v>
      </c>
      <c r="D232" s="316"/>
      <c r="E232" s="317" t="str">
        <f t="shared" si="43"/>
        <v/>
      </c>
      <c r="F232" s="313" t="str">
        <f t="shared" si="41"/>
        <v>否</v>
      </c>
      <c r="G232" s="297" t="str">
        <f t="shared" si="40"/>
        <v>项</v>
      </c>
    </row>
    <row r="233" s="298" customFormat="1" ht="38" customHeight="1" spans="1:7">
      <c r="A233" s="314" t="s">
        <v>2978</v>
      </c>
      <c r="B233" s="315" t="s">
        <v>2979</v>
      </c>
      <c r="C233" s="316">
        <v>1</v>
      </c>
      <c r="D233" s="316"/>
      <c r="E233" s="317">
        <f t="shared" si="43"/>
        <v>-1</v>
      </c>
      <c r="F233" s="313" t="str">
        <f t="shared" si="41"/>
        <v>是</v>
      </c>
      <c r="G233" s="297" t="str">
        <f t="shared" si="40"/>
        <v>项</v>
      </c>
    </row>
    <row r="234" s="298" customFormat="1" ht="38" customHeight="1" spans="1:7">
      <c r="A234" s="314" t="s">
        <v>2980</v>
      </c>
      <c r="B234" s="315" t="s">
        <v>2981</v>
      </c>
      <c r="C234" s="316"/>
      <c r="D234" s="316"/>
      <c r="E234" s="317" t="str">
        <f t="shared" si="43"/>
        <v/>
      </c>
      <c r="F234" s="313" t="str">
        <f t="shared" si="41"/>
        <v>否</v>
      </c>
      <c r="G234" s="297" t="str">
        <f t="shared" si="40"/>
        <v>项</v>
      </c>
    </row>
    <row r="235" s="297" customFormat="1" ht="38" customHeight="1" spans="1:7">
      <c r="A235" s="314" t="s">
        <v>2982</v>
      </c>
      <c r="B235" s="315" t="s">
        <v>2983</v>
      </c>
      <c r="C235" s="316"/>
      <c r="D235" s="316"/>
      <c r="E235" s="317" t="str">
        <f t="shared" si="43"/>
        <v/>
      </c>
      <c r="F235" s="313" t="str">
        <f t="shared" si="41"/>
        <v>否</v>
      </c>
      <c r="G235" s="297" t="str">
        <f t="shared" si="40"/>
        <v>项</v>
      </c>
    </row>
    <row r="236" s="297" customFormat="1" ht="38" customHeight="1" spans="1:7">
      <c r="A236" s="314" t="s">
        <v>2984</v>
      </c>
      <c r="B236" s="315" t="s">
        <v>2985</v>
      </c>
      <c r="C236" s="316"/>
      <c r="D236" s="316"/>
      <c r="E236" s="317" t="str">
        <f t="shared" si="43"/>
        <v/>
      </c>
      <c r="F236" s="313" t="str">
        <f t="shared" si="41"/>
        <v>否</v>
      </c>
      <c r="G236" s="297" t="str">
        <f t="shared" si="40"/>
        <v>项</v>
      </c>
    </row>
    <row r="237" s="297" customFormat="1" ht="38" customHeight="1" spans="1:7">
      <c r="A237" s="314" t="s">
        <v>2986</v>
      </c>
      <c r="B237" s="315" t="s">
        <v>2987</v>
      </c>
      <c r="C237" s="316"/>
      <c r="D237" s="316"/>
      <c r="E237" s="317" t="str">
        <f t="shared" si="43"/>
        <v/>
      </c>
      <c r="F237" s="313" t="str">
        <f t="shared" si="41"/>
        <v>否</v>
      </c>
      <c r="G237" s="297" t="str">
        <f t="shared" si="40"/>
        <v>项</v>
      </c>
    </row>
    <row r="238" s="297" customFormat="1" ht="38" customHeight="1" spans="1:7">
      <c r="A238" s="314" t="s">
        <v>2988</v>
      </c>
      <c r="B238" s="315" t="s">
        <v>2989</v>
      </c>
      <c r="C238" s="316"/>
      <c r="D238" s="316"/>
      <c r="E238" s="317" t="str">
        <f t="shared" si="43"/>
        <v/>
      </c>
      <c r="F238" s="313" t="str">
        <f t="shared" si="41"/>
        <v>否</v>
      </c>
      <c r="G238" s="297" t="str">
        <f t="shared" si="40"/>
        <v>项</v>
      </c>
    </row>
    <row r="239" s="297" customFormat="1" ht="38" customHeight="1" spans="1:7">
      <c r="A239" s="314" t="s">
        <v>2990</v>
      </c>
      <c r="B239" s="315" t="s">
        <v>2991</v>
      </c>
      <c r="C239" s="316"/>
      <c r="D239" s="316"/>
      <c r="E239" s="317" t="str">
        <f t="shared" si="43"/>
        <v/>
      </c>
      <c r="F239" s="313" t="str">
        <f t="shared" si="41"/>
        <v>否</v>
      </c>
      <c r="G239" s="297" t="str">
        <f t="shared" si="40"/>
        <v>项</v>
      </c>
    </row>
    <row r="240" s="297" customFormat="1" ht="38" customHeight="1" spans="1:7">
      <c r="A240" s="314" t="s">
        <v>2992</v>
      </c>
      <c r="B240" s="315" t="s">
        <v>2993</v>
      </c>
      <c r="C240" s="316"/>
      <c r="D240" s="316"/>
      <c r="E240" s="317" t="str">
        <f t="shared" si="43"/>
        <v/>
      </c>
      <c r="F240" s="313" t="str">
        <f t="shared" si="41"/>
        <v>否</v>
      </c>
      <c r="G240" s="297" t="str">
        <f t="shared" si="40"/>
        <v>项</v>
      </c>
    </row>
    <row r="241" s="297" customFormat="1" ht="38" customHeight="1" spans="1:7">
      <c r="A241" s="314" t="s">
        <v>2994</v>
      </c>
      <c r="B241" s="315" t="s">
        <v>2995</v>
      </c>
      <c r="C241" s="316"/>
      <c r="D241" s="316"/>
      <c r="E241" s="317" t="str">
        <f t="shared" si="43"/>
        <v/>
      </c>
      <c r="F241" s="313" t="str">
        <f t="shared" si="41"/>
        <v>否</v>
      </c>
      <c r="G241" s="297" t="str">
        <f t="shared" si="40"/>
        <v>项</v>
      </c>
    </row>
    <row r="242" s="297" customFormat="1" ht="38" customHeight="1" spans="1:7">
      <c r="A242" s="314" t="s">
        <v>2996</v>
      </c>
      <c r="B242" s="315" t="s">
        <v>2997</v>
      </c>
      <c r="C242" s="316">
        <v>51</v>
      </c>
      <c r="D242" s="316"/>
      <c r="E242" s="317">
        <f t="shared" si="43"/>
        <v>-1</v>
      </c>
      <c r="F242" s="313" t="str">
        <f t="shared" si="41"/>
        <v>是</v>
      </c>
      <c r="G242" s="297" t="str">
        <f t="shared" si="40"/>
        <v>项</v>
      </c>
    </row>
    <row r="243" s="298" customFormat="1" ht="38" customHeight="1" spans="1:7">
      <c r="A243" s="314" t="s">
        <v>2998</v>
      </c>
      <c r="B243" s="315" t="s">
        <v>2999</v>
      </c>
      <c r="C243" s="316"/>
      <c r="D243" s="316">
        <v>80</v>
      </c>
      <c r="E243" s="317" t="str">
        <f t="shared" si="43"/>
        <v/>
      </c>
      <c r="F243" s="313" t="str">
        <f t="shared" si="41"/>
        <v>是</v>
      </c>
      <c r="G243" s="297" t="str">
        <f t="shared" si="40"/>
        <v>项</v>
      </c>
    </row>
    <row r="244" s="297" customFormat="1" ht="38" customHeight="1" spans="1:7">
      <c r="A244" s="314" t="s">
        <v>3000</v>
      </c>
      <c r="B244" s="315" t="s">
        <v>3001</v>
      </c>
      <c r="C244" s="316"/>
      <c r="D244" s="316"/>
      <c r="E244" s="317" t="str">
        <f t="shared" si="43"/>
        <v/>
      </c>
      <c r="F244" s="313" t="str">
        <f t="shared" si="41"/>
        <v>否</v>
      </c>
      <c r="G244" s="297" t="str">
        <f t="shared" si="40"/>
        <v>项</v>
      </c>
    </row>
    <row r="245" s="297" customFormat="1" ht="38" customHeight="1" spans="1:7">
      <c r="A245" s="314" t="s">
        <v>3002</v>
      </c>
      <c r="B245" s="315" t="s">
        <v>3003</v>
      </c>
      <c r="C245" s="316"/>
      <c r="D245" s="316"/>
      <c r="E245" s="317" t="str">
        <f t="shared" si="43"/>
        <v/>
      </c>
      <c r="F245" s="313" t="str">
        <f t="shared" si="41"/>
        <v>否</v>
      </c>
      <c r="G245" s="297" t="str">
        <f t="shared" si="40"/>
        <v>项</v>
      </c>
    </row>
    <row r="246" s="297" customFormat="1" ht="38" customHeight="1" spans="1:7">
      <c r="A246" s="320" t="s">
        <v>3004</v>
      </c>
      <c r="B246" s="310" t="s">
        <v>3005</v>
      </c>
      <c r="C246" s="311"/>
      <c r="D246" s="311"/>
      <c r="E246" s="312"/>
      <c r="F246" s="313" t="str">
        <f t="shared" si="41"/>
        <v>是</v>
      </c>
      <c r="G246" s="297" t="str">
        <f t="shared" si="40"/>
        <v>类</v>
      </c>
    </row>
    <row r="247" s="297" customFormat="1" ht="38" customHeight="1" spans="1:7">
      <c r="A247" s="318" t="s">
        <v>3006</v>
      </c>
      <c r="B247" s="315" t="s">
        <v>3007</v>
      </c>
      <c r="C247" s="316"/>
      <c r="D247" s="316"/>
      <c r="E247" s="312"/>
      <c r="F247" s="313" t="str">
        <f t="shared" si="41"/>
        <v>否</v>
      </c>
      <c r="G247" s="297" t="str">
        <f t="shared" si="40"/>
        <v>款</v>
      </c>
    </row>
    <row r="248" s="297" customFormat="1" ht="38" customHeight="1" spans="1:7">
      <c r="A248" s="318" t="s">
        <v>3008</v>
      </c>
      <c r="B248" s="315" t="s">
        <v>3009</v>
      </c>
      <c r="C248" s="316"/>
      <c r="D248" s="316"/>
      <c r="E248" s="317" t="str">
        <f t="shared" ref="E248:E259" si="44">IF(C248&gt;0,D248/C248-1,IF(C248&lt;0,-(D248/C248-1),""))</f>
        <v/>
      </c>
      <c r="F248" s="313" t="str">
        <f t="shared" si="41"/>
        <v>否</v>
      </c>
      <c r="G248" s="297" t="str">
        <f t="shared" si="40"/>
        <v>项</v>
      </c>
    </row>
    <row r="249" s="297" customFormat="1" ht="38" customHeight="1" spans="1:7">
      <c r="A249" s="318" t="s">
        <v>3010</v>
      </c>
      <c r="B249" s="315" t="s">
        <v>3011</v>
      </c>
      <c r="C249" s="316"/>
      <c r="D249" s="316"/>
      <c r="E249" s="317" t="str">
        <f t="shared" si="44"/>
        <v/>
      </c>
      <c r="F249" s="313" t="str">
        <f t="shared" si="41"/>
        <v>否</v>
      </c>
      <c r="G249" s="297" t="str">
        <f t="shared" si="40"/>
        <v>项</v>
      </c>
    </row>
    <row r="250" s="297" customFormat="1" ht="38" customHeight="1" spans="1:7">
      <c r="A250" s="318" t="s">
        <v>3012</v>
      </c>
      <c r="B250" s="315" t="s">
        <v>3013</v>
      </c>
      <c r="C250" s="316"/>
      <c r="D250" s="316"/>
      <c r="E250" s="317" t="str">
        <f t="shared" si="44"/>
        <v/>
      </c>
      <c r="F250" s="313" t="str">
        <f t="shared" si="41"/>
        <v>否</v>
      </c>
      <c r="G250" s="297" t="str">
        <f t="shared" si="40"/>
        <v>项</v>
      </c>
    </row>
    <row r="251" s="297" customFormat="1" ht="38" customHeight="1" spans="1:7">
      <c r="A251" s="318" t="s">
        <v>3014</v>
      </c>
      <c r="B251" s="315" t="s">
        <v>3015</v>
      </c>
      <c r="C251" s="316"/>
      <c r="D251" s="316"/>
      <c r="E251" s="317" t="str">
        <f t="shared" si="44"/>
        <v/>
      </c>
      <c r="F251" s="313" t="str">
        <f t="shared" si="41"/>
        <v>否</v>
      </c>
      <c r="G251" s="297" t="str">
        <f t="shared" si="40"/>
        <v>项</v>
      </c>
    </row>
    <row r="252" s="297" customFormat="1" ht="38" customHeight="1" spans="1:7">
      <c r="A252" s="318" t="s">
        <v>3016</v>
      </c>
      <c r="B252" s="315" t="s">
        <v>3017</v>
      </c>
      <c r="C252" s="316"/>
      <c r="D252" s="316"/>
      <c r="E252" s="317" t="str">
        <f t="shared" si="44"/>
        <v/>
      </c>
      <c r="F252" s="313" t="str">
        <f t="shared" si="41"/>
        <v>否</v>
      </c>
      <c r="G252" s="297" t="str">
        <f t="shared" si="40"/>
        <v>项</v>
      </c>
    </row>
    <row r="253" s="297" customFormat="1" ht="38" customHeight="1" spans="1:7">
      <c r="A253" s="318" t="s">
        <v>3018</v>
      </c>
      <c r="B253" s="315" t="s">
        <v>3019</v>
      </c>
      <c r="C253" s="316"/>
      <c r="D253" s="316"/>
      <c r="E253" s="317" t="str">
        <f t="shared" si="44"/>
        <v/>
      </c>
      <c r="F253" s="313" t="str">
        <f t="shared" si="41"/>
        <v>否</v>
      </c>
      <c r="G253" s="297" t="str">
        <f t="shared" si="40"/>
        <v>项</v>
      </c>
    </row>
    <row r="254" s="297" customFormat="1" ht="38" customHeight="1" spans="1:7">
      <c r="A254" s="318" t="s">
        <v>3020</v>
      </c>
      <c r="B254" s="315" t="s">
        <v>3021</v>
      </c>
      <c r="C254" s="316"/>
      <c r="D254" s="316"/>
      <c r="E254" s="317" t="str">
        <f t="shared" si="44"/>
        <v/>
      </c>
      <c r="F254" s="313" t="str">
        <f t="shared" si="41"/>
        <v>否</v>
      </c>
      <c r="G254" s="297" t="str">
        <f t="shared" si="40"/>
        <v>项</v>
      </c>
    </row>
    <row r="255" s="297" customFormat="1" ht="38" customHeight="1" spans="1:7">
      <c r="A255" s="318" t="s">
        <v>3022</v>
      </c>
      <c r="B255" s="315" t="s">
        <v>3023</v>
      </c>
      <c r="C255" s="316"/>
      <c r="D255" s="316"/>
      <c r="E255" s="317" t="str">
        <f t="shared" si="44"/>
        <v/>
      </c>
      <c r="F255" s="313" t="str">
        <f t="shared" si="41"/>
        <v>否</v>
      </c>
      <c r="G255" s="297" t="str">
        <f t="shared" si="40"/>
        <v>项</v>
      </c>
    </row>
    <row r="256" s="297" customFormat="1" ht="38" customHeight="1" spans="1:7">
      <c r="A256" s="318" t="s">
        <v>3024</v>
      </c>
      <c r="B256" s="315" t="s">
        <v>3025</v>
      </c>
      <c r="C256" s="316"/>
      <c r="D256" s="316"/>
      <c r="E256" s="317" t="str">
        <f t="shared" si="44"/>
        <v/>
      </c>
      <c r="F256" s="313" t="str">
        <f t="shared" si="41"/>
        <v>否</v>
      </c>
      <c r="G256" s="297" t="str">
        <f t="shared" si="40"/>
        <v>项</v>
      </c>
    </row>
    <row r="257" s="297" customFormat="1" ht="38" customHeight="1" spans="1:7">
      <c r="A257" s="318" t="s">
        <v>3026</v>
      </c>
      <c r="B257" s="315" t="s">
        <v>3027</v>
      </c>
      <c r="C257" s="316"/>
      <c r="D257" s="316"/>
      <c r="E257" s="317" t="str">
        <f t="shared" si="44"/>
        <v/>
      </c>
      <c r="F257" s="313" t="str">
        <f t="shared" si="41"/>
        <v>否</v>
      </c>
      <c r="G257" s="297" t="str">
        <f t="shared" si="40"/>
        <v>项</v>
      </c>
    </row>
    <row r="258" s="297" customFormat="1" ht="38" customHeight="1" spans="1:7">
      <c r="A258" s="318" t="s">
        <v>3028</v>
      </c>
      <c r="B258" s="315" t="s">
        <v>3029</v>
      </c>
      <c r="C258" s="316"/>
      <c r="D258" s="316"/>
      <c r="E258" s="317" t="str">
        <f t="shared" si="44"/>
        <v/>
      </c>
      <c r="F258" s="313" t="str">
        <f t="shared" si="41"/>
        <v>否</v>
      </c>
      <c r="G258" s="297" t="str">
        <f t="shared" si="40"/>
        <v>项</v>
      </c>
    </row>
    <row r="259" s="297" customFormat="1" ht="38" customHeight="1" spans="1:7">
      <c r="A259" s="318" t="s">
        <v>3030</v>
      </c>
      <c r="B259" s="315" t="s">
        <v>3031</v>
      </c>
      <c r="C259" s="316"/>
      <c r="D259" s="316"/>
      <c r="E259" s="317" t="str">
        <f t="shared" si="44"/>
        <v/>
      </c>
      <c r="F259" s="313" t="str">
        <f t="shared" si="41"/>
        <v>否</v>
      </c>
      <c r="G259" s="297" t="str">
        <f t="shared" si="40"/>
        <v>项</v>
      </c>
    </row>
    <row r="260" s="297" customFormat="1" ht="38" customHeight="1" spans="1:7">
      <c r="A260" s="318" t="s">
        <v>3032</v>
      </c>
      <c r="B260" s="315" t="s">
        <v>3033</v>
      </c>
      <c r="C260" s="316"/>
      <c r="D260" s="316"/>
      <c r="E260" s="312"/>
      <c r="F260" s="313" t="str">
        <f t="shared" si="41"/>
        <v>否</v>
      </c>
      <c r="G260" s="297" t="str">
        <f t="shared" si="40"/>
        <v>款</v>
      </c>
    </row>
    <row r="261" s="297" customFormat="1" ht="38" customHeight="1" spans="1:7">
      <c r="A261" s="318" t="s">
        <v>3034</v>
      </c>
      <c r="B261" s="315" t="s">
        <v>3035</v>
      </c>
      <c r="C261" s="316"/>
      <c r="D261" s="316"/>
      <c r="E261" s="317" t="str">
        <f t="shared" ref="E261:E266" si="45">IF(C261&gt;0,D261/C261-1,IF(C261&lt;0,-(D261/C261-1),""))</f>
        <v/>
      </c>
      <c r="F261" s="313" t="str">
        <f t="shared" si="41"/>
        <v>否</v>
      </c>
      <c r="G261" s="297" t="str">
        <f t="shared" si="40"/>
        <v>项</v>
      </c>
    </row>
    <row r="262" s="297" customFormat="1" ht="38" customHeight="1" spans="1:7">
      <c r="A262" s="318" t="s">
        <v>3036</v>
      </c>
      <c r="B262" s="315" t="s">
        <v>3037</v>
      </c>
      <c r="C262" s="316"/>
      <c r="D262" s="316"/>
      <c r="E262" s="317" t="str">
        <f t="shared" si="45"/>
        <v/>
      </c>
      <c r="F262" s="313" t="str">
        <f t="shared" si="41"/>
        <v>否</v>
      </c>
      <c r="G262" s="297" t="str">
        <f t="shared" si="40"/>
        <v>项</v>
      </c>
    </row>
    <row r="263" s="297" customFormat="1" ht="38" customHeight="1" spans="1:7">
      <c r="A263" s="318" t="s">
        <v>3038</v>
      </c>
      <c r="B263" s="315" t="s">
        <v>3039</v>
      </c>
      <c r="C263" s="316"/>
      <c r="D263" s="316"/>
      <c r="E263" s="317" t="str">
        <f t="shared" si="45"/>
        <v/>
      </c>
      <c r="F263" s="313" t="str">
        <f t="shared" si="41"/>
        <v>否</v>
      </c>
      <c r="G263" s="297" t="str">
        <f t="shared" si="40"/>
        <v>项</v>
      </c>
    </row>
    <row r="264" s="297" customFormat="1" ht="38" customHeight="1" spans="1:7">
      <c r="A264" s="318" t="s">
        <v>3040</v>
      </c>
      <c r="B264" s="315" t="s">
        <v>3041</v>
      </c>
      <c r="C264" s="316"/>
      <c r="D264" s="316"/>
      <c r="E264" s="317" t="str">
        <f t="shared" si="45"/>
        <v/>
      </c>
      <c r="F264" s="313" t="str">
        <f t="shared" si="41"/>
        <v>否</v>
      </c>
      <c r="G264" s="297" t="str">
        <f t="shared" si="40"/>
        <v>项</v>
      </c>
    </row>
    <row r="265" s="297" customFormat="1" ht="38" customHeight="1" spans="1:7">
      <c r="A265" s="318" t="s">
        <v>3042</v>
      </c>
      <c r="B265" s="315" t="s">
        <v>3043</v>
      </c>
      <c r="C265" s="316"/>
      <c r="D265" s="316"/>
      <c r="E265" s="317" t="str">
        <f t="shared" si="45"/>
        <v/>
      </c>
      <c r="F265" s="313" t="str">
        <f t="shared" si="41"/>
        <v>否</v>
      </c>
      <c r="G265" s="297" t="str">
        <f t="shared" si="40"/>
        <v>项</v>
      </c>
    </row>
    <row r="266" s="297" customFormat="1" ht="38" customHeight="1" spans="1:7">
      <c r="A266" s="318" t="s">
        <v>3044</v>
      </c>
      <c r="B266" s="315" t="s">
        <v>3045</v>
      </c>
      <c r="C266" s="316"/>
      <c r="D266" s="316"/>
      <c r="E266" s="317" t="str">
        <f t="shared" si="45"/>
        <v/>
      </c>
      <c r="F266" s="313" t="str">
        <f t="shared" si="41"/>
        <v>否</v>
      </c>
      <c r="G266" s="297" t="str">
        <f t="shared" si="40"/>
        <v>项</v>
      </c>
    </row>
    <row r="267" s="297" customFormat="1" ht="38" customHeight="1" spans="1:6">
      <c r="A267" s="309"/>
      <c r="B267" s="310"/>
      <c r="C267" s="321"/>
      <c r="D267" s="321"/>
      <c r="E267" s="312"/>
      <c r="F267" s="313" t="str">
        <f t="shared" si="41"/>
        <v>是</v>
      </c>
    </row>
    <row r="268" s="297" customFormat="1" ht="38" customHeight="1" spans="1:6">
      <c r="A268" s="322"/>
      <c r="B268" s="323" t="s">
        <v>3046</v>
      </c>
      <c r="C268" s="311">
        <f>C4+C246+C228+C211+C185+C181+C129+C101+C43+C20+C32</f>
        <v>70299</v>
      </c>
      <c r="D268" s="311">
        <f>D4+D246+D228+D211+D185+D181+D129+D101+D43+D20+D32</f>
        <v>36081</v>
      </c>
      <c r="E268" s="312">
        <f t="shared" ref="E268:E276" si="46">(D268-C268)/C268</f>
        <v>-0.487</v>
      </c>
      <c r="F268" s="313" t="str">
        <f t="shared" ref="F268:F276" si="47">IF(LEN(A268)=3,"是",IF(B268&lt;&gt;"",IF(SUM(C268:D268)&lt;&gt;0,"是","否"),"是"))</f>
        <v>是</v>
      </c>
    </row>
    <row r="269" s="297" customFormat="1" ht="38" customHeight="1" spans="1:6">
      <c r="A269" s="324" t="s">
        <v>3047</v>
      </c>
      <c r="B269" s="325" t="s">
        <v>121</v>
      </c>
      <c r="C269" s="326">
        <f>C270+C273+C274</f>
        <v>11657</v>
      </c>
      <c r="D269" s="326">
        <f>D270+D273+D274</f>
        <v>18766</v>
      </c>
      <c r="E269" s="312">
        <f t="shared" si="46"/>
        <v>0.61</v>
      </c>
      <c r="F269" s="313" t="str">
        <f t="shared" si="47"/>
        <v>是</v>
      </c>
    </row>
    <row r="270" s="297" customFormat="1" ht="38" customHeight="1" spans="1:6">
      <c r="A270" s="324" t="s">
        <v>3048</v>
      </c>
      <c r="B270" s="327" t="s">
        <v>3049</v>
      </c>
      <c r="C270" s="326">
        <f>SUM(C271:C272)</f>
        <v>808</v>
      </c>
      <c r="D270" s="326">
        <f>SUM(D271:D272)</f>
        <v>630</v>
      </c>
      <c r="E270" s="312"/>
      <c r="F270" s="313" t="str">
        <f t="shared" si="47"/>
        <v>是</v>
      </c>
    </row>
    <row r="271" s="297" customFormat="1" ht="38" customHeight="1" spans="1:7">
      <c r="A271" s="328" t="s">
        <v>3050</v>
      </c>
      <c r="B271" s="329" t="s">
        <v>3051</v>
      </c>
      <c r="C271" s="330">
        <v>808</v>
      </c>
      <c r="D271" s="331">
        <v>630</v>
      </c>
      <c r="E271" s="312"/>
      <c r="F271" s="313" t="str">
        <f t="shared" si="47"/>
        <v>是</v>
      </c>
      <c r="G271" s="298"/>
    </row>
    <row r="272" s="297" customFormat="1" ht="38" customHeight="1" spans="1:7">
      <c r="A272" s="328" t="s">
        <v>3052</v>
      </c>
      <c r="B272" s="329" t="s">
        <v>3053</v>
      </c>
      <c r="C272" s="330"/>
      <c r="D272" s="331"/>
      <c r="E272" s="312"/>
      <c r="F272" s="313" t="str">
        <f t="shared" si="47"/>
        <v>否</v>
      </c>
      <c r="G272" s="298"/>
    </row>
    <row r="273" s="297" customFormat="1" ht="38" customHeight="1" spans="1:6">
      <c r="A273" s="332" t="s">
        <v>3054</v>
      </c>
      <c r="B273" s="333" t="s">
        <v>3055</v>
      </c>
      <c r="C273" s="334">
        <v>7280</v>
      </c>
      <c r="D273" s="335">
        <v>18136</v>
      </c>
      <c r="E273" s="312">
        <f t="shared" si="46"/>
        <v>1.491</v>
      </c>
      <c r="F273" s="313" t="str">
        <f t="shared" si="47"/>
        <v>是</v>
      </c>
    </row>
    <row r="274" s="297" customFormat="1" ht="38" customHeight="1" spans="1:6">
      <c r="A274" s="332" t="s">
        <v>3056</v>
      </c>
      <c r="B274" s="333" t="s">
        <v>3057</v>
      </c>
      <c r="C274" s="334">
        <v>3569</v>
      </c>
      <c r="D274" s="335"/>
      <c r="E274" s="312">
        <f t="shared" si="46"/>
        <v>-1</v>
      </c>
      <c r="F274" s="313" t="str">
        <f t="shared" si="47"/>
        <v>是</v>
      </c>
    </row>
    <row r="275" s="297" customFormat="1" ht="38" customHeight="1" spans="1:6">
      <c r="A275" s="332" t="s">
        <v>3058</v>
      </c>
      <c r="B275" s="336" t="s">
        <v>3059</v>
      </c>
      <c r="C275" s="326">
        <v>800</v>
      </c>
      <c r="D275" s="337">
        <v>45230</v>
      </c>
      <c r="E275" s="312">
        <f t="shared" si="46"/>
        <v>55.538</v>
      </c>
      <c r="F275" s="313" t="str">
        <f t="shared" si="47"/>
        <v>是</v>
      </c>
    </row>
    <row r="276" s="297" customFormat="1" ht="38" customHeight="1" spans="1:6">
      <c r="A276" s="338"/>
      <c r="B276" s="339" t="s">
        <v>128</v>
      </c>
      <c r="C276" s="326">
        <f>C268+C269+C275</f>
        <v>82756</v>
      </c>
      <c r="D276" s="326">
        <f>D268+D269+D275</f>
        <v>100077</v>
      </c>
      <c r="E276" s="312">
        <f t="shared" si="46"/>
        <v>0.209</v>
      </c>
      <c r="F276" s="313" t="str">
        <f t="shared" si="47"/>
        <v>是</v>
      </c>
    </row>
    <row r="277" s="297" customFormat="1" spans="3:6">
      <c r="C277" s="340"/>
      <c r="E277" s="300"/>
      <c r="F277" s="294"/>
    </row>
    <row r="278" s="297" customFormat="1" spans="5:6">
      <c r="E278" s="300"/>
      <c r="F278" s="294"/>
    </row>
    <row r="279" s="297" customFormat="1" spans="3:6">
      <c r="C279" s="340"/>
      <c r="E279" s="300"/>
      <c r="F279" s="294"/>
    </row>
    <row r="280" s="297" customFormat="1" spans="5:6">
      <c r="E280" s="300"/>
      <c r="F280" s="294"/>
    </row>
    <row r="281" s="297" customFormat="1" spans="3:6">
      <c r="C281" s="340"/>
      <c r="E281" s="300"/>
      <c r="F281" s="294"/>
    </row>
    <row r="282" s="297" customFormat="1" spans="3:6">
      <c r="C282" s="340"/>
      <c r="E282" s="300"/>
      <c r="F282" s="294"/>
    </row>
    <row r="283" s="297" customFormat="1" spans="5:6">
      <c r="E283" s="300"/>
      <c r="F283" s="294"/>
    </row>
    <row r="284" s="297" customFormat="1" spans="3:6">
      <c r="C284" s="340"/>
      <c r="E284" s="300"/>
      <c r="F284" s="294"/>
    </row>
    <row r="285" s="297" customFormat="1" spans="3:6">
      <c r="C285" s="340"/>
      <c r="E285" s="300"/>
      <c r="F285" s="294"/>
    </row>
    <row r="286" s="297" customFormat="1" spans="3:6">
      <c r="C286" s="340"/>
      <c r="E286" s="300"/>
      <c r="F286" s="294"/>
    </row>
    <row r="287" s="297" customFormat="1" spans="3:6">
      <c r="C287" s="340"/>
      <c r="E287" s="300"/>
      <c r="F287" s="294"/>
    </row>
    <row r="288" s="297" customFormat="1" spans="5:6">
      <c r="E288" s="300"/>
      <c r="F288" s="294"/>
    </row>
    <row r="289" s="297" customFormat="1" spans="3:6">
      <c r="C289" s="340"/>
      <c r="E289" s="300"/>
      <c r="F289" s="294"/>
    </row>
  </sheetData>
  <mergeCells count="1">
    <mergeCell ref="B1:E1"/>
  </mergeCells>
  <conditionalFormatting sqref="B275">
    <cfRule type="expression" dxfId="1" priority="3" stopIfTrue="1">
      <formula>"len($A:$A)=3"</formula>
    </cfRule>
  </conditionalFormatting>
  <conditionalFormatting sqref="C275">
    <cfRule type="expression" dxfId="1" priority="2" stopIfTrue="1">
      <formula>"len($A:$A)=3"</formula>
    </cfRule>
  </conditionalFormatting>
  <conditionalFormatting sqref="D275">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37"/>
  <sheetViews>
    <sheetView showGridLines="0" showZeros="0" view="pageBreakPreview" zoomScaleNormal="115" workbookViewId="0">
      <pane ySplit="3" topLeftCell="A30" activePane="bottomLeft" state="frozen"/>
      <selection/>
      <selection pane="bottomLeft" activeCell="C37" sqref="C37:D37"/>
    </sheetView>
  </sheetViews>
  <sheetFormatPr defaultColWidth="9" defaultRowHeight="14.25" outlineLevelCol="5"/>
  <cols>
    <col min="1" max="1" width="15" style="166" hidden="1" customWidth="1"/>
    <col min="2" max="2" width="50.75" style="166" customWidth="1"/>
    <col min="3" max="4" width="20.6333333333333" style="166" customWidth="1"/>
    <col min="5" max="5" width="20.6333333333333" style="343" customWidth="1"/>
    <col min="6" max="6" width="3.75" style="166" hidden="1" customWidth="1"/>
    <col min="7" max="16384" width="9" style="166"/>
  </cols>
  <sheetData>
    <row r="1" ht="45" customHeight="1" spans="1:6">
      <c r="A1" s="168"/>
      <c r="B1" s="344" t="s">
        <v>3060</v>
      </c>
      <c r="C1" s="344"/>
      <c r="D1" s="344"/>
      <c r="E1" s="344"/>
      <c r="F1" s="168"/>
    </row>
    <row r="2" s="341" customFormat="1" ht="20.1" customHeight="1" spans="1:6">
      <c r="A2" s="345"/>
      <c r="B2" s="346"/>
      <c r="C2" s="347"/>
      <c r="D2" s="346"/>
      <c r="E2" s="348" t="s">
        <v>2</v>
      </c>
      <c r="F2" s="345"/>
    </row>
    <row r="3" s="342" customFormat="1" ht="45" customHeight="1" spans="1:6">
      <c r="A3" s="349" t="s">
        <v>3</v>
      </c>
      <c r="B3" s="350" t="s">
        <v>4</v>
      </c>
      <c r="C3" s="187" t="s">
        <v>5</v>
      </c>
      <c r="D3" s="187" t="s">
        <v>6</v>
      </c>
      <c r="E3" s="187" t="s">
        <v>7</v>
      </c>
      <c r="F3" s="351" t="s">
        <v>8</v>
      </c>
    </row>
    <row r="4" s="342" customFormat="1" ht="36" customHeight="1" spans="1:6">
      <c r="A4" s="314" t="s">
        <v>2526</v>
      </c>
      <c r="B4" s="352" t="s">
        <v>2527</v>
      </c>
      <c r="C4" s="353"/>
      <c r="D4" s="353"/>
      <c r="E4" s="312"/>
      <c r="F4" s="354" t="str">
        <f t="shared" ref="F4:F29" si="0">IF(LEN(A4)=7,"是",IF(B4&lt;&gt;"",IF(SUM(C4:D4)&lt;&gt;0,"是","否"),"是"))</f>
        <v>是</v>
      </c>
    </row>
    <row r="5" ht="36" customHeight="1" spans="1:6">
      <c r="A5" s="314" t="s">
        <v>2528</v>
      </c>
      <c r="B5" s="352" t="s">
        <v>2529</v>
      </c>
      <c r="C5" s="353"/>
      <c r="D5" s="353"/>
      <c r="E5" s="355"/>
      <c r="F5" s="354" t="str">
        <f t="shared" si="0"/>
        <v>是</v>
      </c>
    </row>
    <row r="6" ht="36" customHeight="1" spans="1:6">
      <c r="A6" s="314" t="s">
        <v>2530</v>
      </c>
      <c r="B6" s="352" t="s">
        <v>2531</v>
      </c>
      <c r="C6" s="353"/>
      <c r="D6" s="353"/>
      <c r="E6" s="355"/>
      <c r="F6" s="354" t="str">
        <f t="shared" si="0"/>
        <v>是</v>
      </c>
    </row>
    <row r="7" ht="36" customHeight="1" spans="1:6">
      <c r="A7" s="314" t="s">
        <v>2532</v>
      </c>
      <c r="B7" s="352" t="s">
        <v>2533</v>
      </c>
      <c r="C7" s="353"/>
      <c r="D7" s="353"/>
      <c r="E7" s="355"/>
      <c r="F7" s="354" t="str">
        <f t="shared" si="0"/>
        <v>是</v>
      </c>
    </row>
    <row r="8" ht="36" customHeight="1" spans="1:6">
      <c r="A8" s="314" t="s">
        <v>2534</v>
      </c>
      <c r="B8" s="352" t="s">
        <v>2535</v>
      </c>
      <c r="C8" s="353"/>
      <c r="D8" s="353"/>
      <c r="E8" s="355"/>
      <c r="F8" s="354" t="str">
        <f t="shared" si="0"/>
        <v>是</v>
      </c>
    </row>
    <row r="9" ht="36" customHeight="1" spans="1:6">
      <c r="A9" s="314" t="s">
        <v>2536</v>
      </c>
      <c r="B9" s="352" t="s">
        <v>2537</v>
      </c>
      <c r="C9" s="353"/>
      <c r="D9" s="353"/>
      <c r="E9" s="355"/>
      <c r="F9" s="354" t="str">
        <f t="shared" si="0"/>
        <v>是</v>
      </c>
    </row>
    <row r="10" ht="31" customHeight="1" spans="1:6">
      <c r="A10" s="314" t="s">
        <v>2538</v>
      </c>
      <c r="B10" s="352" t="s">
        <v>2539</v>
      </c>
      <c r="C10" s="353">
        <f>SUBTOTAL(9,C11:C15)</f>
        <v>4751</v>
      </c>
      <c r="D10" s="353">
        <f>SUBTOTAL(9,D11:D15)</f>
        <v>20000</v>
      </c>
      <c r="E10" s="355"/>
      <c r="F10" s="354" t="str">
        <f t="shared" si="0"/>
        <v>是</v>
      </c>
    </row>
    <row r="11" ht="21" customHeight="1" spans="1:6">
      <c r="A11" s="314" t="s">
        <v>2540</v>
      </c>
      <c r="B11" s="356" t="s">
        <v>2541</v>
      </c>
      <c r="C11" s="357">
        <v>3980</v>
      </c>
      <c r="D11" s="357">
        <v>20000</v>
      </c>
      <c r="E11" s="358"/>
      <c r="F11" s="165" t="str">
        <f t="shared" si="0"/>
        <v>是</v>
      </c>
    </row>
    <row r="12" ht="25" customHeight="1" spans="1:6">
      <c r="A12" s="314" t="s">
        <v>2542</v>
      </c>
      <c r="B12" s="356" t="s">
        <v>2543</v>
      </c>
      <c r="C12" s="357">
        <v>167</v>
      </c>
      <c r="D12" s="357"/>
      <c r="E12" s="358"/>
      <c r="F12" s="354" t="str">
        <f t="shared" si="0"/>
        <v>是</v>
      </c>
    </row>
    <row r="13" ht="44" customHeight="1" spans="1:6">
      <c r="A13" s="314" t="s">
        <v>2544</v>
      </c>
      <c r="B13" s="356" t="s">
        <v>2545</v>
      </c>
      <c r="C13" s="357">
        <v>636</v>
      </c>
      <c r="D13" s="357"/>
      <c r="E13" s="358"/>
      <c r="F13" s="354" t="str">
        <f t="shared" si="0"/>
        <v>是</v>
      </c>
    </row>
    <row r="14" ht="48" customHeight="1" spans="1:6">
      <c r="A14" s="314" t="s">
        <v>2546</v>
      </c>
      <c r="B14" s="356" t="s">
        <v>2547</v>
      </c>
      <c r="C14" s="357">
        <v>-32</v>
      </c>
      <c r="D14" s="357"/>
      <c r="E14" s="358"/>
      <c r="F14" s="354" t="str">
        <f t="shared" si="0"/>
        <v>是</v>
      </c>
    </row>
    <row r="15" ht="45" customHeight="1" spans="1:6">
      <c r="A15" s="314" t="s">
        <v>2548</v>
      </c>
      <c r="B15" s="356" t="s">
        <v>2549</v>
      </c>
      <c r="C15" s="357"/>
      <c r="D15" s="357"/>
      <c r="E15" s="358"/>
      <c r="F15" s="354" t="str">
        <f t="shared" si="0"/>
        <v>否</v>
      </c>
    </row>
    <row r="16" ht="36" customHeight="1" spans="1:6">
      <c r="A16" s="359" t="s">
        <v>2550</v>
      </c>
      <c r="B16" s="175" t="s">
        <v>2551</v>
      </c>
      <c r="C16" s="353"/>
      <c r="D16" s="353"/>
      <c r="E16" s="355"/>
      <c r="F16" s="354" t="str">
        <f t="shared" si="0"/>
        <v>是</v>
      </c>
    </row>
    <row r="17" ht="36" customHeight="1" spans="1:6">
      <c r="A17" s="359" t="s">
        <v>2552</v>
      </c>
      <c r="B17" s="175" t="s">
        <v>2553</v>
      </c>
      <c r="C17" s="353"/>
      <c r="D17" s="353"/>
      <c r="E17" s="355"/>
      <c r="F17" s="354" t="str">
        <f t="shared" si="0"/>
        <v>是</v>
      </c>
    </row>
    <row r="18" ht="36" hidden="1" customHeight="1" spans="1:6">
      <c r="A18" s="359" t="s">
        <v>2554</v>
      </c>
      <c r="B18" s="195" t="s">
        <v>2555</v>
      </c>
      <c r="C18" s="357"/>
      <c r="D18" s="357"/>
      <c r="E18" s="358"/>
      <c r="F18" s="354" t="str">
        <f t="shared" si="0"/>
        <v>否</v>
      </c>
    </row>
    <row r="19" ht="36" hidden="1" customHeight="1" spans="1:6">
      <c r="A19" s="359" t="s">
        <v>2556</v>
      </c>
      <c r="B19" s="195" t="s">
        <v>2557</v>
      </c>
      <c r="C19" s="357"/>
      <c r="D19" s="357"/>
      <c r="E19" s="358"/>
      <c r="F19" s="354" t="str">
        <f t="shared" si="0"/>
        <v>否</v>
      </c>
    </row>
    <row r="20" ht="36" customHeight="1" spans="1:6">
      <c r="A20" s="359" t="s">
        <v>2558</v>
      </c>
      <c r="B20" s="175" t="s">
        <v>2559</v>
      </c>
      <c r="C20" s="353">
        <v>147</v>
      </c>
      <c r="D20" s="353">
        <v>150</v>
      </c>
      <c r="E20" s="355"/>
      <c r="F20" s="354" t="str">
        <f t="shared" si="0"/>
        <v>是</v>
      </c>
    </row>
    <row r="21" ht="36" customHeight="1" spans="1:6">
      <c r="A21" s="359" t="s">
        <v>2560</v>
      </c>
      <c r="B21" s="175" t="s">
        <v>2561</v>
      </c>
      <c r="C21" s="353"/>
      <c r="D21" s="353"/>
      <c r="E21" s="355"/>
      <c r="F21" s="354" t="str">
        <f t="shared" si="0"/>
        <v>是</v>
      </c>
    </row>
    <row r="22" ht="36" customHeight="1" spans="1:6">
      <c r="A22" s="359" t="s">
        <v>2562</v>
      </c>
      <c r="B22" s="175" t="s">
        <v>2563</v>
      </c>
      <c r="C22" s="353"/>
      <c r="D22" s="353"/>
      <c r="E22" s="355"/>
      <c r="F22" s="354" t="str">
        <f t="shared" si="0"/>
        <v>是</v>
      </c>
    </row>
    <row r="23" ht="36" customHeight="1" spans="1:6">
      <c r="A23" s="314" t="s">
        <v>2564</v>
      </c>
      <c r="B23" s="352" t="s">
        <v>2565</v>
      </c>
      <c r="C23" s="353"/>
      <c r="D23" s="353"/>
      <c r="E23" s="355"/>
      <c r="F23" s="354" t="str">
        <f t="shared" si="0"/>
        <v>是</v>
      </c>
    </row>
    <row r="24" ht="36" customHeight="1" spans="1:6">
      <c r="A24" s="314" t="s">
        <v>2566</v>
      </c>
      <c r="B24" s="352" t="s">
        <v>2567</v>
      </c>
      <c r="C24" s="353"/>
      <c r="D24" s="353"/>
      <c r="E24" s="355"/>
      <c r="F24" s="354" t="str">
        <f t="shared" si="0"/>
        <v>是</v>
      </c>
    </row>
    <row r="25" ht="36" customHeight="1" spans="1:6">
      <c r="A25" s="314" t="s">
        <v>2568</v>
      </c>
      <c r="B25" s="352" t="s">
        <v>2569</v>
      </c>
      <c r="C25" s="353"/>
      <c r="D25" s="353"/>
      <c r="E25" s="355"/>
      <c r="F25" s="354" t="str">
        <f t="shared" si="0"/>
        <v>是</v>
      </c>
    </row>
    <row r="26" ht="36" customHeight="1" spans="1:6">
      <c r="A26" s="314" t="s">
        <v>2570</v>
      </c>
      <c r="B26" s="352" t="s">
        <v>2571</v>
      </c>
      <c r="C26" s="353"/>
      <c r="D26" s="353"/>
      <c r="E26" s="355"/>
      <c r="F26" s="354" t="str">
        <f t="shared" si="0"/>
        <v>是</v>
      </c>
    </row>
    <row r="27" ht="59" customHeight="1" spans="1:6">
      <c r="A27" s="314" t="s">
        <v>2572</v>
      </c>
      <c r="B27" s="352" t="s">
        <v>2573</v>
      </c>
      <c r="C27" s="353">
        <v>1836</v>
      </c>
      <c r="D27" s="353">
        <v>3275</v>
      </c>
      <c r="E27" s="355"/>
      <c r="F27" s="354" t="str">
        <f t="shared" si="0"/>
        <v>是</v>
      </c>
    </row>
    <row r="28" ht="36" customHeight="1" spans="1:6">
      <c r="A28" s="314"/>
      <c r="B28" s="356"/>
      <c r="C28" s="357"/>
      <c r="D28" s="357"/>
      <c r="E28" s="358"/>
      <c r="F28" s="165" t="str">
        <f t="shared" si="0"/>
        <v>是</v>
      </c>
    </row>
    <row r="29" ht="36" customHeight="1" spans="1:6">
      <c r="A29" s="322"/>
      <c r="B29" s="360" t="s">
        <v>2574</v>
      </c>
      <c r="C29" s="353">
        <f>C4+C5+C6+C7+C8+C9+C10+C16+C17+C20+C21+C22+C23+C24+C25+C26+C27</f>
        <v>6734</v>
      </c>
      <c r="D29" s="353">
        <f>D4+D5+D6+D7+D8+D9+D10+D16+D17+D20+D21+D22+D23+D24+D25+D26+D27</f>
        <v>23425</v>
      </c>
      <c r="E29" s="355"/>
      <c r="F29" s="165" t="s">
        <v>3061</v>
      </c>
    </row>
    <row r="30" ht="36" customHeight="1" spans="1:6">
      <c r="A30" s="361">
        <v>105</v>
      </c>
      <c r="B30" s="362" t="s">
        <v>2575</v>
      </c>
      <c r="C30" s="326">
        <v>48800</v>
      </c>
      <c r="D30" s="337">
        <v>40730</v>
      </c>
      <c r="E30" s="363"/>
      <c r="F30" s="165" t="s">
        <v>3061</v>
      </c>
    </row>
    <row r="31" ht="36" customHeight="1" spans="1:6">
      <c r="A31" s="361">
        <v>110</v>
      </c>
      <c r="B31" s="364" t="s">
        <v>61</v>
      </c>
      <c r="C31" s="326">
        <f>C32+C35+C36</f>
        <v>27222</v>
      </c>
      <c r="D31" s="326">
        <f>D32+D35+D36</f>
        <v>35922</v>
      </c>
      <c r="E31" s="363"/>
      <c r="F31" s="165" t="s">
        <v>3061</v>
      </c>
    </row>
    <row r="32" ht="31" customHeight="1" spans="1:6">
      <c r="A32" s="365">
        <v>11004</v>
      </c>
      <c r="B32" s="364" t="s">
        <v>2576</v>
      </c>
      <c r="C32" s="326">
        <f>SUBTOTAL(9,C33:C34)</f>
        <v>4375</v>
      </c>
      <c r="D32" s="326">
        <f>SUBTOTAL(9,D33:D34)</f>
        <v>3047</v>
      </c>
      <c r="E32" s="363"/>
      <c r="F32" s="165" t="s">
        <v>3062</v>
      </c>
    </row>
    <row r="33" ht="31" customHeight="1" spans="1:6">
      <c r="A33" s="365">
        <v>1100401</v>
      </c>
      <c r="B33" s="366" t="s">
        <v>2577</v>
      </c>
      <c r="C33" s="334">
        <v>4375</v>
      </c>
      <c r="D33" s="335">
        <v>3047</v>
      </c>
      <c r="E33" s="367"/>
      <c r="F33" s="165" t="s">
        <v>3062</v>
      </c>
    </row>
    <row r="34" ht="31" customHeight="1" spans="1:6">
      <c r="A34" s="365">
        <v>1100402</v>
      </c>
      <c r="B34" s="366" t="s">
        <v>2578</v>
      </c>
      <c r="C34" s="334"/>
      <c r="D34" s="335"/>
      <c r="E34" s="367"/>
      <c r="F34" s="165" t="s">
        <v>3062</v>
      </c>
    </row>
    <row r="35" ht="31" customHeight="1" spans="1:6">
      <c r="A35" s="365">
        <v>11008</v>
      </c>
      <c r="B35" s="366" t="s">
        <v>64</v>
      </c>
      <c r="C35" s="334">
        <v>7890</v>
      </c>
      <c r="D35" s="335">
        <v>3569</v>
      </c>
      <c r="E35" s="367"/>
      <c r="F35" s="165" t="s">
        <v>3062</v>
      </c>
    </row>
    <row r="36" ht="34" customHeight="1" spans="1:6">
      <c r="A36" s="368">
        <v>11009</v>
      </c>
      <c r="B36" s="366" t="s">
        <v>65</v>
      </c>
      <c r="C36" s="334">
        <v>14957</v>
      </c>
      <c r="D36" s="335">
        <v>29306</v>
      </c>
      <c r="E36" s="367"/>
      <c r="F36" s="165" t="s">
        <v>3062</v>
      </c>
    </row>
    <row r="37" ht="36" customHeight="1" spans="1:6">
      <c r="A37" s="369"/>
      <c r="B37" s="370" t="s">
        <v>68</v>
      </c>
      <c r="C37" s="326">
        <f>C29+C30+C31</f>
        <v>82756</v>
      </c>
      <c r="D37" s="326">
        <f>D29+D30+D31</f>
        <v>100077</v>
      </c>
      <c r="E37" s="363"/>
      <c r="F37" s="165" t="s">
        <v>3061</v>
      </c>
    </row>
  </sheetData>
  <autoFilter ref="A3:F37">
    <filterColumn colId="5">
      <customFilters>
        <customFilter operator="equal" val="是"/>
      </customFilters>
    </filterColumn>
    <extLst/>
  </autoFilter>
  <mergeCells count="1">
    <mergeCell ref="B1:E1"/>
  </mergeCells>
  <conditionalFormatting sqref="B30">
    <cfRule type="expression" dxfId="1" priority="6"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5" stopIfTrue="1">
      <formula>"len($A:$A)=3"</formula>
    </cfRule>
  </conditionalFormatting>
  <conditionalFormatting sqref="D30 D33:D35">
    <cfRule type="expression" dxfId="1" priority="4" stopIfTrue="1">
      <formula>"len($A:$A)=3"</formula>
    </cfRule>
  </conditionalFormatting>
  <conditionalFormatting sqref="B31 B33">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89"/>
  <sheetViews>
    <sheetView showGridLines="0" showZeros="0" view="pageBreakPreview" zoomScaleNormal="115" workbookViewId="0">
      <pane ySplit="1" topLeftCell="A209" activePane="bottomLeft" state="frozen"/>
      <selection/>
      <selection pane="bottomLeft" activeCell="B209" sqref="B209"/>
    </sheetView>
  </sheetViews>
  <sheetFormatPr defaultColWidth="9" defaultRowHeight="14.25" outlineLevelCol="6"/>
  <cols>
    <col min="1" max="1" width="12" style="297" customWidth="1"/>
    <col min="2" max="2" width="50.75" style="297" customWidth="1"/>
    <col min="3" max="4" width="20.6333333333333" style="297" customWidth="1"/>
    <col min="5" max="5" width="20.6333333333333" style="300" customWidth="1"/>
    <col min="6" max="6" width="3.75" style="294" customWidth="1"/>
    <col min="7" max="16384" width="9" style="297"/>
  </cols>
  <sheetData>
    <row r="1" s="294" customFormat="1" ht="45" customHeight="1" spans="1:5">
      <c r="A1" s="297"/>
      <c r="B1" s="301" t="s">
        <v>2579</v>
      </c>
      <c r="C1" s="301"/>
      <c r="D1" s="301"/>
      <c r="E1" s="301"/>
    </row>
    <row r="2" s="295" customFormat="1" ht="20.1" customHeight="1" spans="2:6">
      <c r="B2" s="302"/>
      <c r="C2" s="302"/>
      <c r="D2" s="302"/>
      <c r="E2" s="303" t="s">
        <v>2</v>
      </c>
      <c r="F2" s="304"/>
    </row>
    <row r="3" s="296" customFormat="1" ht="45" customHeight="1" spans="1:7">
      <c r="A3" s="305" t="s">
        <v>3</v>
      </c>
      <c r="B3" s="306" t="s">
        <v>4</v>
      </c>
      <c r="C3" s="307" t="s">
        <v>5</v>
      </c>
      <c r="D3" s="307" t="s">
        <v>6</v>
      </c>
      <c r="E3" s="307" t="s">
        <v>7</v>
      </c>
      <c r="F3" s="308" t="s">
        <v>8</v>
      </c>
      <c r="G3" s="296" t="s">
        <v>2580</v>
      </c>
    </row>
    <row r="4" s="297" customFormat="1" ht="38" customHeight="1" spans="1:7">
      <c r="A4" s="309" t="s">
        <v>82</v>
      </c>
      <c r="B4" s="310" t="s">
        <v>2581</v>
      </c>
      <c r="C4" s="311">
        <f>SUM(C5:C19)</f>
        <v>0</v>
      </c>
      <c r="D4" s="311">
        <f>SUM(D5:D19)</f>
        <v>1</v>
      </c>
      <c r="E4" s="312"/>
      <c r="F4" s="313" t="str">
        <f t="shared" ref="F4:F20" si="0">IF(LEN(A4)=3,"是",IF(B4&lt;&gt;"",IF(SUM(C4:D4)&lt;&gt;0,"是","否"),"是"))</f>
        <v>是</v>
      </c>
      <c r="G4" s="297" t="str">
        <f t="shared" ref="G4:G55" si="1">IF(LEN(A4)=3,"类",IF(LEN(A4)=5,"款","项"))</f>
        <v>类</v>
      </c>
    </row>
    <row r="5" s="297" customFormat="1" ht="38" customHeight="1" spans="1:7">
      <c r="A5" s="314" t="s">
        <v>2582</v>
      </c>
      <c r="B5" s="315" t="s">
        <v>2583</v>
      </c>
      <c r="C5" s="316"/>
      <c r="D5" s="316"/>
      <c r="E5" s="312"/>
      <c r="F5" s="313" t="str">
        <f t="shared" si="0"/>
        <v>否</v>
      </c>
      <c r="G5" s="297" t="str">
        <f t="shared" si="1"/>
        <v>款</v>
      </c>
    </row>
    <row r="6" s="297" customFormat="1" ht="38" customHeight="1" spans="1:7">
      <c r="A6" s="314" t="s">
        <v>2584</v>
      </c>
      <c r="B6" s="315" t="s">
        <v>2585</v>
      </c>
      <c r="C6" s="316"/>
      <c r="D6" s="316">
        <v>1</v>
      </c>
      <c r="E6" s="317" t="str">
        <f t="shared" ref="E6:E10" si="2">IF(C6&gt;0,D6/C6-1,IF(C6&lt;0,-(D6/C6-1),""))</f>
        <v/>
      </c>
      <c r="F6" s="313" t="str">
        <f t="shared" si="0"/>
        <v>是</v>
      </c>
      <c r="G6" s="297" t="str">
        <f t="shared" si="1"/>
        <v>项</v>
      </c>
    </row>
    <row r="7" s="297" customFormat="1" ht="38" customHeight="1" spans="1:7">
      <c r="A7" s="314" t="s">
        <v>2586</v>
      </c>
      <c r="B7" s="315" t="s">
        <v>2587</v>
      </c>
      <c r="C7" s="316"/>
      <c r="D7" s="316"/>
      <c r="E7" s="317" t="str">
        <f t="shared" si="2"/>
        <v/>
      </c>
      <c r="F7" s="313" t="str">
        <f t="shared" si="0"/>
        <v>否</v>
      </c>
      <c r="G7" s="297" t="str">
        <f t="shared" si="1"/>
        <v>项</v>
      </c>
    </row>
    <row r="8" s="297" customFormat="1" ht="38" customHeight="1" spans="1:7">
      <c r="A8" s="314" t="s">
        <v>2588</v>
      </c>
      <c r="B8" s="315" t="s">
        <v>2589</v>
      </c>
      <c r="C8" s="316"/>
      <c r="D8" s="316"/>
      <c r="E8" s="317" t="str">
        <f t="shared" si="2"/>
        <v/>
      </c>
      <c r="F8" s="313" t="str">
        <f t="shared" si="0"/>
        <v>否</v>
      </c>
      <c r="G8" s="297" t="str">
        <f t="shared" si="1"/>
        <v>项</v>
      </c>
    </row>
    <row r="9" s="298" customFormat="1" ht="38" customHeight="1" spans="1:7">
      <c r="A9" s="314" t="s">
        <v>2590</v>
      </c>
      <c r="B9" s="315" t="s">
        <v>2591</v>
      </c>
      <c r="C9" s="316">
        <v>0</v>
      </c>
      <c r="D9" s="316"/>
      <c r="E9" s="317" t="str">
        <f t="shared" si="2"/>
        <v/>
      </c>
      <c r="F9" s="313" t="str">
        <f t="shared" si="0"/>
        <v>否</v>
      </c>
      <c r="G9" s="297" t="str">
        <f t="shared" si="1"/>
        <v>项</v>
      </c>
    </row>
    <row r="10" s="297" customFormat="1" ht="38" customHeight="1" spans="1:7">
      <c r="A10" s="314" t="s">
        <v>2592</v>
      </c>
      <c r="B10" s="315" t="s">
        <v>2593</v>
      </c>
      <c r="C10" s="316"/>
      <c r="D10" s="316"/>
      <c r="E10" s="317" t="str">
        <f t="shared" si="2"/>
        <v/>
      </c>
      <c r="F10" s="313" t="str">
        <f t="shared" si="0"/>
        <v>否</v>
      </c>
      <c r="G10" s="297" t="str">
        <f t="shared" si="1"/>
        <v>项</v>
      </c>
    </row>
    <row r="11" s="297" customFormat="1" ht="38" customHeight="1" spans="1:7">
      <c r="A11" s="314" t="s">
        <v>2594</v>
      </c>
      <c r="B11" s="315" t="s">
        <v>2595</v>
      </c>
      <c r="C11" s="316"/>
      <c r="D11" s="316"/>
      <c r="E11" s="312"/>
      <c r="F11" s="313" t="str">
        <f t="shared" si="0"/>
        <v>否</v>
      </c>
      <c r="G11" s="297" t="str">
        <f t="shared" si="1"/>
        <v>款</v>
      </c>
    </row>
    <row r="12" s="298" customFormat="1" ht="38" customHeight="1" spans="1:7">
      <c r="A12" s="314" t="s">
        <v>2596</v>
      </c>
      <c r="B12" s="315" t="s">
        <v>2597</v>
      </c>
      <c r="C12" s="316">
        <v>0</v>
      </c>
      <c r="D12" s="316"/>
      <c r="E12" s="317" t="str">
        <f t="shared" ref="E12:E16" si="3">IF(C12&gt;0,D12/C12-1,IF(C12&lt;0,-(D12/C12-1),""))</f>
        <v/>
      </c>
      <c r="F12" s="313" t="str">
        <f t="shared" si="0"/>
        <v>否</v>
      </c>
      <c r="G12" s="297" t="str">
        <f t="shared" si="1"/>
        <v>项</v>
      </c>
    </row>
    <row r="13" s="297" customFormat="1" ht="38" customHeight="1" spans="1:7">
      <c r="A13" s="314" t="s">
        <v>2598</v>
      </c>
      <c r="B13" s="315" t="s">
        <v>2599</v>
      </c>
      <c r="C13" s="316">
        <v>0</v>
      </c>
      <c r="D13" s="316"/>
      <c r="E13" s="317" t="str">
        <f t="shared" si="3"/>
        <v/>
      </c>
      <c r="F13" s="313" t="str">
        <f t="shared" si="0"/>
        <v>否</v>
      </c>
      <c r="G13" s="297" t="str">
        <f t="shared" si="1"/>
        <v>项</v>
      </c>
    </row>
    <row r="14" s="298" customFormat="1" ht="38" customHeight="1" spans="1:7">
      <c r="A14" s="314" t="s">
        <v>2600</v>
      </c>
      <c r="B14" s="315" t="s">
        <v>2601</v>
      </c>
      <c r="C14" s="316">
        <v>0</v>
      </c>
      <c r="D14" s="316"/>
      <c r="E14" s="317" t="str">
        <f t="shared" si="3"/>
        <v/>
      </c>
      <c r="F14" s="313" t="str">
        <f t="shared" si="0"/>
        <v>否</v>
      </c>
      <c r="G14" s="297" t="str">
        <f t="shared" si="1"/>
        <v>项</v>
      </c>
    </row>
    <row r="15" s="297" customFormat="1" ht="38" customHeight="1" spans="1:7">
      <c r="A15" s="314" t="s">
        <v>2602</v>
      </c>
      <c r="B15" s="315" t="s">
        <v>2603</v>
      </c>
      <c r="C15" s="316"/>
      <c r="D15" s="316"/>
      <c r="E15" s="317" t="str">
        <f t="shared" si="3"/>
        <v/>
      </c>
      <c r="F15" s="313" t="str">
        <f t="shared" si="0"/>
        <v>否</v>
      </c>
      <c r="G15" s="297" t="str">
        <f t="shared" si="1"/>
        <v>项</v>
      </c>
    </row>
    <row r="16" s="297" customFormat="1" ht="38" customHeight="1" spans="1:7">
      <c r="A16" s="314" t="s">
        <v>2604</v>
      </c>
      <c r="B16" s="315" t="s">
        <v>2605</v>
      </c>
      <c r="C16" s="316">
        <v>0</v>
      </c>
      <c r="D16" s="316"/>
      <c r="E16" s="317" t="str">
        <f t="shared" si="3"/>
        <v/>
      </c>
      <c r="F16" s="313" t="str">
        <f t="shared" si="0"/>
        <v>否</v>
      </c>
      <c r="G16" s="297" t="str">
        <f t="shared" si="1"/>
        <v>项</v>
      </c>
    </row>
    <row r="17" s="298" customFormat="1" ht="38" customHeight="1" spans="1:7">
      <c r="A17" s="314" t="s">
        <v>2606</v>
      </c>
      <c r="B17" s="315" t="s">
        <v>2607</v>
      </c>
      <c r="C17" s="316">
        <f>SUM(C18:C19)</f>
        <v>0</v>
      </c>
      <c r="D17" s="316"/>
      <c r="E17" s="312"/>
      <c r="F17" s="313" t="str">
        <f t="shared" si="0"/>
        <v>否</v>
      </c>
      <c r="G17" s="297" t="str">
        <f t="shared" si="1"/>
        <v>款</v>
      </c>
    </row>
    <row r="18" s="298" customFormat="1" ht="38" customHeight="1" spans="1:7">
      <c r="A18" s="314" t="s">
        <v>2608</v>
      </c>
      <c r="B18" s="315" t="s">
        <v>2609</v>
      </c>
      <c r="C18" s="316">
        <v>0</v>
      </c>
      <c r="D18" s="316"/>
      <c r="E18" s="317" t="str">
        <f t="shared" ref="E18:E24" si="4">IF(C18&gt;0,D18/C18-1,IF(C18&lt;0,-(D18/C18-1),""))</f>
        <v/>
      </c>
      <c r="F18" s="313" t="str">
        <f t="shared" si="0"/>
        <v>否</v>
      </c>
      <c r="G18" s="297" t="str">
        <f t="shared" si="1"/>
        <v>项</v>
      </c>
    </row>
    <row r="19" s="298" customFormat="1" ht="38" customHeight="1" spans="1:7">
      <c r="A19" s="314" t="s">
        <v>2610</v>
      </c>
      <c r="B19" s="315" t="s">
        <v>2611</v>
      </c>
      <c r="C19" s="316">
        <v>0</v>
      </c>
      <c r="D19" s="316"/>
      <c r="E19" s="317" t="str">
        <f t="shared" si="4"/>
        <v/>
      </c>
      <c r="F19" s="313" t="str">
        <f t="shared" si="0"/>
        <v>否</v>
      </c>
      <c r="G19" s="297" t="str">
        <f t="shared" si="1"/>
        <v>项</v>
      </c>
    </row>
    <row r="20" s="297" customFormat="1" ht="38" customHeight="1" spans="1:7">
      <c r="A20" s="309" t="s">
        <v>84</v>
      </c>
      <c r="B20" s="310" t="s">
        <v>2612</v>
      </c>
      <c r="C20" s="311">
        <f>SUBTOTAL(9,C21:C29)</f>
        <v>849</v>
      </c>
      <c r="D20" s="311">
        <f>SUBTOTAL(9,D21:D29)</f>
        <v>0</v>
      </c>
      <c r="E20" s="312">
        <f>(D20-C20)/C20</f>
        <v>-1</v>
      </c>
      <c r="F20" s="313" t="str">
        <f t="shared" si="0"/>
        <v>是</v>
      </c>
      <c r="G20" s="297" t="str">
        <f t="shared" si="1"/>
        <v>类</v>
      </c>
    </row>
    <row r="21" s="297" customFormat="1" ht="38" customHeight="1" spans="1:7">
      <c r="A21" s="314" t="s">
        <v>2613</v>
      </c>
      <c r="B21" s="315" t="s">
        <v>2614</v>
      </c>
      <c r="C21" s="316"/>
      <c r="E21" s="312" t="e">
        <f>(D21-C21)/C21</f>
        <v>#DIV/0!</v>
      </c>
      <c r="F21" s="313" t="str">
        <f>IF(LEN(A21)=3,"是",IF(B21&lt;&gt;"",IF(SUM(C21:C21)&lt;&gt;0,"是","否"),"是"))</f>
        <v>否</v>
      </c>
      <c r="G21" s="297" t="str">
        <f t="shared" si="1"/>
        <v>款</v>
      </c>
    </row>
    <row r="22" s="297" customFormat="1" ht="38" customHeight="1" spans="1:7">
      <c r="A22" s="314" t="s">
        <v>2615</v>
      </c>
      <c r="B22" s="315" t="s">
        <v>2616</v>
      </c>
      <c r="C22" s="316">
        <v>839</v>
      </c>
      <c r="D22" s="316"/>
      <c r="E22" s="317">
        <f t="shared" si="4"/>
        <v>-1</v>
      </c>
      <c r="F22" s="313" t="str">
        <f t="shared" ref="F22:F55" si="5">IF(LEN(A22)=3,"是",IF(B22&lt;&gt;"",IF(SUM(C22:D22)&lt;&gt;0,"是","否"),"是"))</f>
        <v>是</v>
      </c>
      <c r="G22" s="297" t="str">
        <f t="shared" si="1"/>
        <v>项</v>
      </c>
    </row>
    <row r="23" s="297" customFormat="1" ht="38" customHeight="1" spans="1:7">
      <c r="A23" s="314" t="s">
        <v>2617</v>
      </c>
      <c r="B23" s="315" t="s">
        <v>2618</v>
      </c>
      <c r="C23" s="316">
        <v>10</v>
      </c>
      <c r="D23" s="316"/>
      <c r="E23" s="317">
        <f t="shared" si="4"/>
        <v>-1</v>
      </c>
      <c r="F23" s="313" t="str">
        <f t="shared" si="5"/>
        <v>是</v>
      </c>
      <c r="G23" s="297" t="str">
        <f t="shared" si="1"/>
        <v>项</v>
      </c>
    </row>
    <row r="24" s="297" customFormat="1" ht="38" customHeight="1" spans="1:7">
      <c r="A24" s="314" t="s">
        <v>2619</v>
      </c>
      <c r="B24" s="315" t="s">
        <v>2620</v>
      </c>
      <c r="C24" s="316"/>
      <c r="D24" s="316"/>
      <c r="E24" s="317" t="str">
        <f t="shared" si="4"/>
        <v/>
      </c>
      <c r="F24" s="313" t="str">
        <f t="shared" si="5"/>
        <v>否</v>
      </c>
      <c r="G24" s="297" t="str">
        <f t="shared" si="1"/>
        <v>项</v>
      </c>
    </row>
    <row r="25" s="297" customFormat="1" ht="38" customHeight="1" spans="1:7">
      <c r="A25" s="314" t="s">
        <v>2621</v>
      </c>
      <c r="B25" s="315" t="s">
        <v>2622</v>
      </c>
      <c r="C25" s="316"/>
      <c r="D25" s="316"/>
      <c r="E25" s="312"/>
      <c r="F25" s="313" t="str">
        <f t="shared" si="5"/>
        <v>否</v>
      </c>
      <c r="G25" s="297" t="str">
        <f t="shared" si="1"/>
        <v>款</v>
      </c>
    </row>
    <row r="26" s="298" customFormat="1" ht="38" customHeight="1" spans="1:7">
      <c r="A26" s="314" t="s">
        <v>2623</v>
      </c>
      <c r="B26" s="315" t="s">
        <v>2616</v>
      </c>
      <c r="C26" s="316"/>
      <c r="D26" s="316"/>
      <c r="E26" s="317" t="str">
        <f t="shared" ref="E26:E28" si="6">IF(C26&gt;0,D26/C26-1,IF(C26&lt;0,-(D26/C26-1),""))</f>
        <v/>
      </c>
      <c r="F26" s="313" t="str">
        <f t="shared" si="5"/>
        <v>否</v>
      </c>
      <c r="G26" s="297" t="str">
        <f t="shared" si="1"/>
        <v>项</v>
      </c>
    </row>
    <row r="27" s="297" customFormat="1" ht="38" customHeight="1" spans="1:7">
      <c r="A27" s="314" t="s">
        <v>2624</v>
      </c>
      <c r="B27" s="315" t="s">
        <v>2618</v>
      </c>
      <c r="C27" s="316"/>
      <c r="D27" s="316"/>
      <c r="E27" s="317" t="str">
        <f t="shared" si="6"/>
        <v/>
      </c>
      <c r="F27" s="313" t="str">
        <f t="shared" si="5"/>
        <v>否</v>
      </c>
      <c r="G27" s="297" t="str">
        <f t="shared" si="1"/>
        <v>项</v>
      </c>
    </row>
    <row r="28" s="297" customFormat="1" ht="38" customHeight="1" spans="1:7">
      <c r="A28" s="314" t="s">
        <v>2625</v>
      </c>
      <c r="B28" s="315" t="s">
        <v>2626</v>
      </c>
      <c r="C28" s="316"/>
      <c r="D28" s="316"/>
      <c r="E28" s="317" t="str">
        <f t="shared" si="6"/>
        <v/>
      </c>
      <c r="F28" s="313" t="str">
        <f t="shared" si="5"/>
        <v>否</v>
      </c>
      <c r="G28" s="297" t="str">
        <f t="shared" si="1"/>
        <v>项</v>
      </c>
    </row>
    <row r="29" s="299" customFormat="1" ht="38" customHeight="1" spans="1:7">
      <c r="A29" s="314" t="s">
        <v>2627</v>
      </c>
      <c r="B29" s="315" t="s">
        <v>2628</v>
      </c>
      <c r="C29" s="316"/>
      <c r="D29" s="316"/>
      <c r="E29" s="312"/>
      <c r="F29" s="313" t="str">
        <f t="shared" si="5"/>
        <v>否</v>
      </c>
      <c r="G29" s="297" t="str">
        <f t="shared" si="1"/>
        <v>款</v>
      </c>
    </row>
    <row r="30" s="298" customFormat="1" ht="38" customHeight="1" spans="1:7">
      <c r="A30" s="314" t="s">
        <v>2629</v>
      </c>
      <c r="B30" s="315" t="s">
        <v>2618</v>
      </c>
      <c r="C30" s="316"/>
      <c r="D30" s="316"/>
      <c r="E30" s="317" t="str">
        <f t="shared" ref="E30:E37" si="7">IF(C30&gt;0,D30/C30-1,IF(C30&lt;0,-(D30/C30-1),""))</f>
        <v/>
      </c>
      <c r="F30" s="313" t="str">
        <f t="shared" si="5"/>
        <v>否</v>
      </c>
      <c r="G30" s="297" t="str">
        <f t="shared" si="1"/>
        <v>项</v>
      </c>
    </row>
    <row r="31" s="298" customFormat="1" ht="38" customHeight="1" spans="1:7">
      <c r="A31" s="314" t="s">
        <v>2630</v>
      </c>
      <c r="B31" s="315" t="s">
        <v>2631</v>
      </c>
      <c r="C31" s="316"/>
      <c r="D31" s="316"/>
      <c r="E31" s="317" t="str">
        <f t="shared" si="7"/>
        <v/>
      </c>
      <c r="F31" s="313" t="str">
        <f t="shared" si="5"/>
        <v>否</v>
      </c>
      <c r="G31" s="297" t="str">
        <f t="shared" si="1"/>
        <v>项</v>
      </c>
    </row>
    <row r="32" s="297" customFormat="1" ht="38" customHeight="1" spans="1:7">
      <c r="A32" s="309" t="s">
        <v>88</v>
      </c>
      <c r="B32" s="310" t="s">
        <v>2632</v>
      </c>
      <c r="C32" s="311"/>
      <c r="D32" s="311"/>
      <c r="E32" s="312"/>
      <c r="F32" s="313" t="str">
        <f t="shared" si="5"/>
        <v>是</v>
      </c>
      <c r="G32" s="297" t="str">
        <f t="shared" si="1"/>
        <v>类</v>
      </c>
    </row>
    <row r="33" s="297" customFormat="1" ht="38" customHeight="1" spans="1:7">
      <c r="A33" s="314" t="s">
        <v>2633</v>
      </c>
      <c r="B33" s="315" t="s">
        <v>2634</v>
      </c>
      <c r="C33" s="316"/>
      <c r="D33" s="316"/>
      <c r="E33" s="312"/>
      <c r="F33" s="313" t="str">
        <f t="shared" si="5"/>
        <v>否</v>
      </c>
      <c r="G33" s="297" t="str">
        <f t="shared" si="1"/>
        <v>款</v>
      </c>
    </row>
    <row r="34" s="298" customFormat="1" ht="38" customHeight="1" spans="1:7">
      <c r="A34" s="314">
        <v>2116001</v>
      </c>
      <c r="B34" s="315" t="s">
        <v>2635</v>
      </c>
      <c r="C34" s="316"/>
      <c r="D34" s="316"/>
      <c r="E34" s="317" t="str">
        <f t="shared" si="7"/>
        <v/>
      </c>
      <c r="F34" s="313" t="str">
        <f t="shared" si="5"/>
        <v>否</v>
      </c>
      <c r="G34" s="297" t="str">
        <f t="shared" si="1"/>
        <v>项</v>
      </c>
    </row>
    <row r="35" s="298" customFormat="1" ht="38" customHeight="1" spans="1:7">
      <c r="A35" s="314">
        <v>2116002</v>
      </c>
      <c r="B35" s="315" t="s">
        <v>2636</v>
      </c>
      <c r="C35" s="316"/>
      <c r="D35" s="316"/>
      <c r="E35" s="317" t="str">
        <f t="shared" si="7"/>
        <v/>
      </c>
      <c r="F35" s="313" t="str">
        <f t="shared" si="5"/>
        <v>否</v>
      </c>
      <c r="G35" s="297" t="str">
        <f t="shared" si="1"/>
        <v>项</v>
      </c>
    </row>
    <row r="36" s="298" customFormat="1" ht="38" customHeight="1" spans="1:7">
      <c r="A36" s="314">
        <v>2116003</v>
      </c>
      <c r="B36" s="315" t="s">
        <v>2637</v>
      </c>
      <c r="C36" s="316">
        <v>0</v>
      </c>
      <c r="D36" s="316"/>
      <c r="E36" s="317" t="str">
        <f t="shared" si="7"/>
        <v/>
      </c>
      <c r="F36" s="313" t="str">
        <f t="shared" si="5"/>
        <v>否</v>
      </c>
      <c r="G36" s="297" t="str">
        <f t="shared" si="1"/>
        <v>项</v>
      </c>
    </row>
    <row r="37" s="299" customFormat="1" ht="38" customHeight="1" spans="1:7">
      <c r="A37" s="314">
        <v>2116099</v>
      </c>
      <c r="B37" s="315" t="s">
        <v>2638</v>
      </c>
      <c r="C37" s="316">
        <v>0</v>
      </c>
      <c r="D37" s="316"/>
      <c r="E37" s="317" t="str">
        <f t="shared" si="7"/>
        <v/>
      </c>
      <c r="F37" s="313" t="str">
        <f t="shared" si="5"/>
        <v>否</v>
      </c>
      <c r="G37" s="297" t="str">
        <f t="shared" si="1"/>
        <v>项</v>
      </c>
    </row>
    <row r="38" s="298" customFormat="1" ht="38" customHeight="1" spans="1:7">
      <c r="A38" s="314">
        <v>21161</v>
      </c>
      <c r="B38" s="315" t="s">
        <v>2639</v>
      </c>
      <c r="C38" s="316">
        <f>SUM(C39:C42)</f>
        <v>0</v>
      </c>
      <c r="D38" s="316"/>
      <c r="E38" s="312"/>
      <c r="F38" s="313" t="str">
        <f t="shared" si="5"/>
        <v>否</v>
      </c>
      <c r="G38" s="297" t="str">
        <f t="shared" si="1"/>
        <v>款</v>
      </c>
    </row>
    <row r="39" s="297" customFormat="1" ht="38" customHeight="1" spans="1:7">
      <c r="A39" s="314">
        <v>2116101</v>
      </c>
      <c r="B39" s="315" t="s">
        <v>2640</v>
      </c>
      <c r="C39" s="316">
        <v>0</v>
      </c>
      <c r="D39" s="316"/>
      <c r="E39" s="317" t="str">
        <f t="shared" ref="E39:E42" si="8">IF(C39&gt;0,D39/C39-1,IF(C39&lt;0,-(D39/C39-1),""))</f>
        <v/>
      </c>
      <c r="F39" s="313" t="str">
        <f t="shared" si="5"/>
        <v>否</v>
      </c>
      <c r="G39" s="297" t="str">
        <f t="shared" si="1"/>
        <v>项</v>
      </c>
    </row>
    <row r="40" s="297" customFormat="1" ht="38" customHeight="1" spans="1:7">
      <c r="A40" s="314">
        <v>2116102</v>
      </c>
      <c r="B40" s="315" t="s">
        <v>2641</v>
      </c>
      <c r="C40" s="316">
        <v>0</v>
      </c>
      <c r="D40" s="316"/>
      <c r="E40" s="317" t="str">
        <f t="shared" si="8"/>
        <v/>
      </c>
      <c r="F40" s="313" t="str">
        <f t="shared" si="5"/>
        <v>否</v>
      </c>
      <c r="G40" s="297" t="str">
        <f t="shared" si="1"/>
        <v>项</v>
      </c>
    </row>
    <row r="41" s="297" customFormat="1" ht="38" customHeight="1" spans="1:7">
      <c r="A41" s="314">
        <v>2116103</v>
      </c>
      <c r="B41" s="315" t="s">
        <v>2642</v>
      </c>
      <c r="C41" s="316">
        <v>0</v>
      </c>
      <c r="D41" s="316"/>
      <c r="E41" s="317" t="str">
        <f t="shared" si="8"/>
        <v/>
      </c>
      <c r="F41" s="313" t="str">
        <f t="shared" si="5"/>
        <v>否</v>
      </c>
      <c r="G41" s="297" t="str">
        <f t="shared" si="1"/>
        <v>项</v>
      </c>
    </row>
    <row r="42" s="297" customFormat="1" ht="38" customHeight="1" spans="1:7">
      <c r="A42" s="314">
        <v>2116104</v>
      </c>
      <c r="B42" s="315" t="s">
        <v>2643</v>
      </c>
      <c r="C42" s="316">
        <v>0</v>
      </c>
      <c r="D42" s="316"/>
      <c r="E42" s="317" t="str">
        <f t="shared" si="8"/>
        <v/>
      </c>
      <c r="F42" s="313" t="str">
        <f t="shared" si="5"/>
        <v>否</v>
      </c>
      <c r="G42" s="297" t="str">
        <f t="shared" si="1"/>
        <v>项</v>
      </c>
    </row>
    <row r="43" s="297" customFormat="1" ht="38" customHeight="1" spans="1:7">
      <c r="A43" s="309" t="s">
        <v>90</v>
      </c>
      <c r="B43" s="310" t="s">
        <v>2644</v>
      </c>
      <c r="C43" s="311">
        <f>C44+C60+C64+C65+C71+C79+C83+C89+C92</f>
        <v>6666</v>
      </c>
      <c r="D43" s="311">
        <f>SUBTOTAL(9,D44:D92)</f>
        <v>1629</v>
      </c>
      <c r="E43" s="312">
        <f>(D43-C43)/C43</f>
        <v>-0.756</v>
      </c>
      <c r="F43" s="313" t="str">
        <f t="shared" si="5"/>
        <v>是</v>
      </c>
      <c r="G43" s="297" t="str">
        <f t="shared" si="1"/>
        <v>类</v>
      </c>
    </row>
    <row r="44" s="297" customFormat="1" ht="38" customHeight="1" spans="1:7">
      <c r="A44" s="314" t="s">
        <v>2645</v>
      </c>
      <c r="B44" s="315" t="s">
        <v>2646</v>
      </c>
      <c r="C44" s="316">
        <f>SUM(C45:C59)</f>
        <v>6666</v>
      </c>
      <c r="D44" s="316"/>
      <c r="E44" s="312"/>
      <c r="F44" s="313" t="str">
        <f t="shared" si="5"/>
        <v>是</v>
      </c>
      <c r="G44" s="297" t="str">
        <f t="shared" si="1"/>
        <v>款</v>
      </c>
    </row>
    <row r="45" s="297" customFormat="1" ht="38" customHeight="1" spans="1:7">
      <c r="A45" s="314" t="s">
        <v>2647</v>
      </c>
      <c r="B45" s="315" t="s">
        <v>2648</v>
      </c>
      <c r="C45" s="316">
        <v>825</v>
      </c>
      <c r="D45" s="316"/>
      <c r="E45" s="317">
        <f t="shared" ref="E45:E55" si="9">IF(C45&gt;0,D45/C45-1,IF(C45&lt;0,-(D45/C45-1),""))</f>
        <v>-1</v>
      </c>
      <c r="F45" s="313" t="str">
        <f t="shared" si="5"/>
        <v>是</v>
      </c>
      <c r="G45" s="297" t="str">
        <f t="shared" si="1"/>
        <v>项</v>
      </c>
    </row>
    <row r="46" s="297" customFormat="1" ht="38" customHeight="1" spans="1:7">
      <c r="A46" s="314" t="s">
        <v>2649</v>
      </c>
      <c r="B46" s="315" t="s">
        <v>2650</v>
      </c>
      <c r="C46" s="316"/>
      <c r="D46" s="316"/>
      <c r="E46" s="317" t="str">
        <f t="shared" si="9"/>
        <v/>
      </c>
      <c r="F46" s="313" t="str">
        <f t="shared" si="5"/>
        <v>否</v>
      </c>
      <c r="G46" s="297" t="str">
        <f t="shared" si="1"/>
        <v>项</v>
      </c>
    </row>
    <row r="47" s="297" customFormat="1" ht="38" customHeight="1" spans="1:7">
      <c r="A47" s="314" t="s">
        <v>2651</v>
      </c>
      <c r="B47" s="315" t="s">
        <v>2652</v>
      </c>
      <c r="C47" s="316">
        <v>388</v>
      </c>
      <c r="D47" s="316"/>
      <c r="E47" s="317">
        <f t="shared" si="9"/>
        <v>-1</v>
      </c>
      <c r="F47" s="313" t="str">
        <f t="shared" si="5"/>
        <v>是</v>
      </c>
      <c r="G47" s="297" t="str">
        <f t="shared" si="1"/>
        <v>项</v>
      </c>
    </row>
    <row r="48" s="297" customFormat="1" ht="38" customHeight="1" spans="1:7">
      <c r="A48" s="314" t="s">
        <v>2653</v>
      </c>
      <c r="B48" s="315" t="s">
        <v>2654</v>
      </c>
      <c r="C48" s="316"/>
      <c r="D48" s="316">
        <v>1170</v>
      </c>
      <c r="E48" s="317" t="str">
        <f t="shared" si="9"/>
        <v/>
      </c>
      <c r="F48" s="313" t="str">
        <f t="shared" si="5"/>
        <v>是</v>
      </c>
      <c r="G48" s="297" t="str">
        <f t="shared" si="1"/>
        <v>项</v>
      </c>
    </row>
    <row r="49" s="297" customFormat="1" ht="38" customHeight="1" spans="1:7">
      <c r="A49" s="314" t="s">
        <v>2655</v>
      </c>
      <c r="B49" s="315" t="s">
        <v>2656</v>
      </c>
      <c r="C49" s="316">
        <v>5200</v>
      </c>
      <c r="D49" s="316"/>
      <c r="E49" s="317">
        <f t="shared" si="9"/>
        <v>-1</v>
      </c>
      <c r="F49" s="313" t="str">
        <f t="shared" si="5"/>
        <v>是</v>
      </c>
      <c r="G49" s="297" t="str">
        <f t="shared" si="1"/>
        <v>项</v>
      </c>
    </row>
    <row r="50" s="297" customFormat="1" ht="38" customHeight="1" spans="1:7">
      <c r="A50" s="314" t="s">
        <v>2657</v>
      </c>
      <c r="B50" s="315" t="s">
        <v>2658</v>
      </c>
      <c r="C50" s="316"/>
      <c r="D50" s="316"/>
      <c r="E50" s="317" t="str">
        <f t="shared" si="9"/>
        <v/>
      </c>
      <c r="F50" s="313" t="str">
        <f t="shared" si="5"/>
        <v>否</v>
      </c>
      <c r="G50" s="297" t="str">
        <f t="shared" si="1"/>
        <v>项</v>
      </c>
    </row>
    <row r="51" s="297" customFormat="1" ht="38" customHeight="1" spans="1:7">
      <c r="A51" s="314" t="s">
        <v>2659</v>
      </c>
      <c r="B51" s="315" t="s">
        <v>2660</v>
      </c>
      <c r="C51" s="316"/>
      <c r="D51" s="316"/>
      <c r="E51" s="317" t="str">
        <f t="shared" si="9"/>
        <v/>
      </c>
      <c r="F51" s="313" t="str">
        <f t="shared" si="5"/>
        <v>否</v>
      </c>
      <c r="G51" s="297" t="str">
        <f t="shared" si="1"/>
        <v>项</v>
      </c>
    </row>
    <row r="52" s="297" customFormat="1" ht="38" customHeight="1" spans="1:7">
      <c r="A52" s="314" t="s">
        <v>2661</v>
      </c>
      <c r="B52" s="315" t="s">
        <v>2662</v>
      </c>
      <c r="C52" s="316"/>
      <c r="D52" s="316"/>
      <c r="E52" s="317" t="str">
        <f t="shared" si="9"/>
        <v/>
      </c>
      <c r="F52" s="313" t="str">
        <f t="shared" si="5"/>
        <v>否</v>
      </c>
      <c r="G52" s="297" t="str">
        <f t="shared" si="1"/>
        <v>项</v>
      </c>
    </row>
    <row r="53" s="297" customFormat="1" ht="38" customHeight="1" spans="1:7">
      <c r="A53" s="314" t="s">
        <v>2663</v>
      </c>
      <c r="B53" s="315" t="s">
        <v>2664</v>
      </c>
      <c r="C53" s="316"/>
      <c r="D53" s="316"/>
      <c r="E53" s="317" t="str">
        <f t="shared" si="9"/>
        <v/>
      </c>
      <c r="F53" s="313" t="str">
        <f t="shared" si="5"/>
        <v>否</v>
      </c>
      <c r="G53" s="297" t="str">
        <f t="shared" si="1"/>
        <v>项</v>
      </c>
    </row>
    <row r="54" s="297" customFormat="1" ht="38" customHeight="1" spans="1:7">
      <c r="A54" s="314" t="s">
        <v>2665</v>
      </c>
      <c r="B54" s="315" t="s">
        <v>2666</v>
      </c>
      <c r="C54" s="316"/>
      <c r="D54" s="316"/>
      <c r="E54" s="317" t="str">
        <f t="shared" si="9"/>
        <v/>
      </c>
      <c r="F54" s="313" t="str">
        <f t="shared" si="5"/>
        <v>否</v>
      </c>
      <c r="G54" s="297" t="str">
        <f t="shared" si="1"/>
        <v>项</v>
      </c>
    </row>
    <row r="55" s="297" customFormat="1" ht="38" customHeight="1" spans="1:7">
      <c r="A55" s="314" t="s">
        <v>2667</v>
      </c>
      <c r="B55" s="315" t="s">
        <v>2668</v>
      </c>
      <c r="C55" s="316">
        <v>0</v>
      </c>
      <c r="D55" s="316"/>
      <c r="E55" s="317" t="str">
        <f t="shared" si="9"/>
        <v/>
      </c>
      <c r="F55" s="313" t="str">
        <f t="shared" si="5"/>
        <v>否</v>
      </c>
      <c r="G55" s="297" t="str">
        <f t="shared" si="1"/>
        <v>项</v>
      </c>
    </row>
    <row r="56" s="297" customFormat="1" ht="38" customHeight="1" spans="1:6">
      <c r="A56" s="314" t="s">
        <v>2669</v>
      </c>
      <c r="B56" s="315" t="s">
        <v>2670</v>
      </c>
      <c r="C56" s="316">
        <v>253</v>
      </c>
      <c r="D56" s="316">
        <v>459</v>
      </c>
      <c r="E56" s="317"/>
      <c r="F56" s="313"/>
    </row>
    <row r="57" s="297" customFormat="1" ht="38" customHeight="1" spans="1:6">
      <c r="A57" s="314" t="s">
        <v>2671</v>
      </c>
      <c r="B57" s="315" t="s">
        <v>2672</v>
      </c>
      <c r="C57" s="316"/>
      <c r="D57" s="316"/>
      <c r="E57" s="317"/>
      <c r="F57" s="313"/>
    </row>
    <row r="58" s="297" customFormat="1" ht="38" customHeight="1" spans="1:6">
      <c r="A58" s="314" t="s">
        <v>2673</v>
      </c>
      <c r="B58" s="315" t="s">
        <v>2674</v>
      </c>
      <c r="C58" s="316"/>
      <c r="D58" s="316"/>
      <c r="E58" s="317"/>
      <c r="F58" s="313"/>
    </row>
    <row r="59" s="297" customFormat="1" ht="38" customHeight="1" spans="1:7">
      <c r="A59" s="314" t="s">
        <v>2675</v>
      </c>
      <c r="B59" s="315" t="s">
        <v>2676</v>
      </c>
      <c r="C59" s="316"/>
      <c r="D59" s="316"/>
      <c r="E59" s="317" t="str">
        <f t="shared" ref="E59:E63" si="10">IF(C59&gt;0,D59/C59-1,IF(C59&lt;0,-(D59/C59-1),""))</f>
        <v/>
      </c>
      <c r="F59" s="313" t="str">
        <f t="shared" ref="F59:F70" si="11">IF(LEN(A59)=3,"是",IF(B59&lt;&gt;"",IF(SUM(C59:D59)&lt;&gt;0,"是","否"),"是"))</f>
        <v>否</v>
      </c>
      <c r="G59" s="297" t="str">
        <f t="shared" ref="G59:G122" si="12">IF(LEN(A59)=3,"类",IF(LEN(A59)=5,"款","项"))</f>
        <v>项</v>
      </c>
    </row>
    <row r="60" s="297" customFormat="1" ht="38" customHeight="1" spans="1:7">
      <c r="A60" s="314" t="s">
        <v>2677</v>
      </c>
      <c r="B60" s="315" t="s">
        <v>2678</v>
      </c>
      <c r="C60" s="316"/>
      <c r="D60" s="316"/>
      <c r="E60" s="312"/>
      <c r="F60" s="313" t="str">
        <f t="shared" si="11"/>
        <v>否</v>
      </c>
      <c r="G60" s="297" t="str">
        <f t="shared" si="12"/>
        <v>款</v>
      </c>
    </row>
    <row r="61" s="297" customFormat="1" ht="38" customHeight="1" spans="1:7">
      <c r="A61" s="314" t="s">
        <v>2679</v>
      </c>
      <c r="B61" s="315" t="s">
        <v>2648</v>
      </c>
      <c r="C61" s="316"/>
      <c r="D61" s="316"/>
      <c r="E61" s="317" t="str">
        <f t="shared" si="10"/>
        <v/>
      </c>
      <c r="F61" s="313" t="str">
        <f t="shared" si="11"/>
        <v>否</v>
      </c>
      <c r="G61" s="297" t="str">
        <f t="shared" si="12"/>
        <v>项</v>
      </c>
    </row>
    <row r="62" s="297" customFormat="1" ht="38" customHeight="1" spans="1:7">
      <c r="A62" s="314" t="s">
        <v>2680</v>
      </c>
      <c r="B62" s="315" t="s">
        <v>2650</v>
      </c>
      <c r="C62" s="316"/>
      <c r="D62" s="316"/>
      <c r="E62" s="317" t="str">
        <f t="shared" si="10"/>
        <v/>
      </c>
      <c r="F62" s="313" t="str">
        <f t="shared" si="11"/>
        <v>否</v>
      </c>
      <c r="G62" s="297" t="str">
        <f t="shared" si="12"/>
        <v>项</v>
      </c>
    </row>
    <row r="63" s="297" customFormat="1" ht="38" customHeight="1" spans="1:7">
      <c r="A63" s="314" t="s">
        <v>2681</v>
      </c>
      <c r="B63" s="315" t="s">
        <v>2682</v>
      </c>
      <c r="C63" s="316"/>
      <c r="D63" s="316"/>
      <c r="E63" s="317" t="str">
        <f t="shared" si="10"/>
        <v/>
      </c>
      <c r="F63" s="313" t="str">
        <f t="shared" si="11"/>
        <v>否</v>
      </c>
      <c r="G63" s="297" t="str">
        <f t="shared" si="12"/>
        <v>项</v>
      </c>
    </row>
    <row r="64" s="297" customFormat="1" ht="38" customHeight="1" spans="1:7">
      <c r="A64" s="314" t="s">
        <v>2683</v>
      </c>
      <c r="B64" s="315" t="s">
        <v>2684</v>
      </c>
      <c r="C64" s="316"/>
      <c r="D64" s="316"/>
      <c r="E64" s="312"/>
      <c r="F64" s="313" t="str">
        <f t="shared" si="11"/>
        <v>否</v>
      </c>
      <c r="G64" s="297" t="str">
        <f t="shared" si="12"/>
        <v>款</v>
      </c>
    </row>
    <row r="65" s="297" customFormat="1" ht="38" customHeight="1" spans="1:7">
      <c r="A65" s="314" t="s">
        <v>2685</v>
      </c>
      <c r="B65" s="315" t="s">
        <v>2686</v>
      </c>
      <c r="C65" s="316"/>
      <c r="D65" s="316"/>
      <c r="E65" s="312"/>
      <c r="F65" s="313" t="str">
        <f t="shared" si="11"/>
        <v>否</v>
      </c>
      <c r="G65" s="297" t="str">
        <f t="shared" si="12"/>
        <v>款</v>
      </c>
    </row>
    <row r="66" s="297" customFormat="1" ht="38" customHeight="1" spans="1:7">
      <c r="A66" s="314" t="s">
        <v>2687</v>
      </c>
      <c r="B66" s="315" t="s">
        <v>2688</v>
      </c>
      <c r="C66" s="316"/>
      <c r="D66" s="316"/>
      <c r="E66" s="317" t="str">
        <f t="shared" ref="E66:E70" si="13">IF(C66&gt;0,D66/C66-1,IF(C66&lt;0,-(D66/C66-1),""))</f>
        <v/>
      </c>
      <c r="F66" s="313" t="str">
        <f t="shared" si="11"/>
        <v>否</v>
      </c>
      <c r="G66" s="297" t="str">
        <f t="shared" si="12"/>
        <v>项</v>
      </c>
    </row>
    <row r="67" s="297" customFormat="1" ht="38" customHeight="1" spans="1:7">
      <c r="A67" s="314" t="s">
        <v>2689</v>
      </c>
      <c r="B67" s="315" t="s">
        <v>2690</v>
      </c>
      <c r="C67" s="316"/>
      <c r="D67" s="316"/>
      <c r="E67" s="317" t="str">
        <f t="shared" si="13"/>
        <v/>
      </c>
      <c r="F67" s="313" t="str">
        <f t="shared" si="11"/>
        <v>否</v>
      </c>
      <c r="G67" s="297" t="str">
        <f t="shared" si="12"/>
        <v>项</v>
      </c>
    </row>
    <row r="68" s="297" customFormat="1" ht="38" customHeight="1" spans="1:7">
      <c r="A68" s="314" t="s">
        <v>2691</v>
      </c>
      <c r="B68" s="315" t="s">
        <v>2692</v>
      </c>
      <c r="C68" s="316"/>
      <c r="D68" s="316"/>
      <c r="E68" s="317" t="str">
        <f t="shared" si="13"/>
        <v/>
      </c>
      <c r="F68" s="313" t="str">
        <f t="shared" si="11"/>
        <v>否</v>
      </c>
      <c r="G68" s="297" t="str">
        <f t="shared" si="12"/>
        <v>项</v>
      </c>
    </row>
    <row r="69" s="297" customFormat="1" ht="38" customHeight="1" spans="1:7">
      <c r="A69" s="314" t="s">
        <v>2693</v>
      </c>
      <c r="B69" s="315" t="s">
        <v>2694</v>
      </c>
      <c r="C69" s="316"/>
      <c r="D69" s="316"/>
      <c r="E69" s="317" t="str">
        <f t="shared" si="13"/>
        <v/>
      </c>
      <c r="F69" s="313" t="str">
        <f t="shared" si="11"/>
        <v>否</v>
      </c>
      <c r="G69" s="297" t="str">
        <f t="shared" si="12"/>
        <v>项</v>
      </c>
    </row>
    <row r="70" s="297" customFormat="1" ht="38" customHeight="1" spans="1:7">
      <c r="A70" s="314" t="s">
        <v>2695</v>
      </c>
      <c r="B70" s="315" t="s">
        <v>2696</v>
      </c>
      <c r="C70" s="316"/>
      <c r="D70" s="316"/>
      <c r="E70" s="317" t="str">
        <f t="shared" si="13"/>
        <v/>
      </c>
      <c r="F70" s="313" t="str">
        <f t="shared" si="11"/>
        <v>否</v>
      </c>
      <c r="G70" s="297" t="str">
        <f t="shared" si="12"/>
        <v>项</v>
      </c>
    </row>
    <row r="71" s="297" customFormat="1" ht="38" customHeight="1" spans="1:7">
      <c r="A71" s="314" t="s">
        <v>2697</v>
      </c>
      <c r="B71" s="315" t="s">
        <v>2698</v>
      </c>
      <c r="C71" s="316"/>
      <c r="E71" s="312" t="e">
        <f>(D71-C71)/C71</f>
        <v>#DIV/0!</v>
      </c>
      <c r="F71" s="313" t="str">
        <f>IF(LEN(A71)=3,"是",IF(B71&lt;&gt;"",IF(SUM(C71:C71)&lt;&gt;0,"是","否"),"是"))</f>
        <v>否</v>
      </c>
      <c r="G71" s="297" t="str">
        <f t="shared" si="12"/>
        <v>款</v>
      </c>
    </row>
    <row r="72" s="297" customFormat="1" ht="38" customHeight="1" spans="1:7">
      <c r="A72" s="314" t="s">
        <v>2699</v>
      </c>
      <c r="B72" s="315" t="s">
        <v>2700</v>
      </c>
      <c r="C72" s="316"/>
      <c r="D72" s="316"/>
      <c r="E72" s="317" t="str">
        <f t="shared" ref="E72:E74" si="14">IF(C72&gt;0,D72/C72-1,IF(C72&lt;0,-(D72/C72-1),""))</f>
        <v/>
      </c>
      <c r="F72" s="313" t="str">
        <f t="shared" ref="F72:F135" si="15">IF(LEN(A72)=3,"是",IF(B72&lt;&gt;"",IF(SUM(C72:D72)&lt;&gt;0,"是","否"),"是"))</f>
        <v>否</v>
      </c>
      <c r="G72" s="297" t="str">
        <f t="shared" si="12"/>
        <v>项</v>
      </c>
    </row>
    <row r="73" s="297" customFormat="1" ht="38" customHeight="1" spans="1:7">
      <c r="A73" s="314" t="s">
        <v>2701</v>
      </c>
      <c r="B73" s="315" t="s">
        <v>2702</v>
      </c>
      <c r="C73" s="316"/>
      <c r="D73" s="316"/>
      <c r="E73" s="317" t="str">
        <f t="shared" si="14"/>
        <v/>
      </c>
      <c r="F73" s="313" t="str">
        <f t="shared" si="15"/>
        <v>否</v>
      </c>
      <c r="G73" s="297" t="str">
        <f t="shared" si="12"/>
        <v>项</v>
      </c>
    </row>
    <row r="74" s="297" customFormat="1" ht="38" customHeight="1" spans="1:7">
      <c r="A74" s="314" t="s">
        <v>2703</v>
      </c>
      <c r="B74" s="315" t="s">
        <v>2704</v>
      </c>
      <c r="C74" s="316"/>
      <c r="D74" s="316"/>
      <c r="E74" s="317" t="str">
        <f t="shared" si="14"/>
        <v/>
      </c>
      <c r="F74" s="313" t="str">
        <f t="shared" si="15"/>
        <v>否</v>
      </c>
      <c r="G74" s="297" t="str">
        <f t="shared" si="12"/>
        <v>项</v>
      </c>
    </row>
    <row r="75" s="297" customFormat="1" ht="38" customHeight="1" spans="1:7">
      <c r="A75" s="314" t="s">
        <v>2705</v>
      </c>
      <c r="B75" s="315" t="s">
        <v>2706</v>
      </c>
      <c r="C75" s="316"/>
      <c r="D75" s="316"/>
      <c r="E75" s="312"/>
      <c r="F75" s="313" t="str">
        <f t="shared" si="15"/>
        <v>否</v>
      </c>
      <c r="G75" s="297" t="str">
        <f t="shared" si="12"/>
        <v>款</v>
      </c>
    </row>
    <row r="76" s="297" customFormat="1" ht="38" customHeight="1" spans="1:7">
      <c r="A76" s="314" t="s">
        <v>2707</v>
      </c>
      <c r="B76" s="315" t="s">
        <v>2648</v>
      </c>
      <c r="C76" s="316"/>
      <c r="D76" s="316"/>
      <c r="E76" s="317" t="str">
        <f t="shared" ref="E76:E78" si="16">IF(C76&gt;0,D76/C76-1,IF(C76&lt;0,-(D76/C76-1),""))</f>
        <v/>
      </c>
      <c r="F76" s="313" t="str">
        <f t="shared" si="15"/>
        <v>否</v>
      </c>
      <c r="G76" s="297" t="str">
        <f t="shared" si="12"/>
        <v>项</v>
      </c>
    </row>
    <row r="77" s="297" customFormat="1" ht="38" customHeight="1" spans="1:7">
      <c r="A77" s="314" t="s">
        <v>2708</v>
      </c>
      <c r="B77" s="315" t="s">
        <v>2650</v>
      </c>
      <c r="C77" s="316"/>
      <c r="D77" s="316"/>
      <c r="E77" s="317" t="str">
        <f t="shared" si="16"/>
        <v/>
      </c>
      <c r="F77" s="313" t="str">
        <f t="shared" si="15"/>
        <v>否</v>
      </c>
      <c r="G77" s="297" t="str">
        <f t="shared" si="12"/>
        <v>项</v>
      </c>
    </row>
    <row r="78" s="297" customFormat="1" ht="38" customHeight="1" spans="1:7">
      <c r="A78" s="314" t="s">
        <v>2709</v>
      </c>
      <c r="B78" s="315" t="s">
        <v>2710</v>
      </c>
      <c r="C78" s="316">
        <v>0</v>
      </c>
      <c r="D78" s="316"/>
      <c r="E78" s="317" t="str">
        <f t="shared" si="16"/>
        <v/>
      </c>
      <c r="F78" s="313" t="str">
        <f t="shared" si="15"/>
        <v>否</v>
      </c>
      <c r="G78" s="297" t="str">
        <f t="shared" si="12"/>
        <v>项</v>
      </c>
    </row>
    <row r="79" s="297" customFormat="1" ht="38" customHeight="1" spans="1:7">
      <c r="A79" s="314" t="s">
        <v>2711</v>
      </c>
      <c r="B79" s="315" t="s">
        <v>2712</v>
      </c>
      <c r="C79" s="316"/>
      <c r="D79" s="316"/>
      <c r="E79" s="312" t="e">
        <f>(D79-C79)/C79</f>
        <v>#DIV/0!</v>
      </c>
      <c r="F79" s="313" t="str">
        <f t="shared" si="15"/>
        <v>否</v>
      </c>
      <c r="G79" s="297" t="str">
        <f t="shared" si="12"/>
        <v>款</v>
      </c>
    </row>
    <row r="80" s="297" customFormat="1" ht="38" customHeight="1" spans="1:7">
      <c r="A80" s="314" t="s">
        <v>2713</v>
      </c>
      <c r="B80" s="315" t="s">
        <v>2648</v>
      </c>
      <c r="C80" s="316"/>
      <c r="D80" s="316"/>
      <c r="E80" s="317" t="str">
        <f t="shared" ref="E80:E82" si="17">IF(C80&gt;0,D80/C80-1,IF(C80&lt;0,-(D80/C80-1),""))</f>
        <v/>
      </c>
      <c r="F80" s="313" t="str">
        <f t="shared" si="15"/>
        <v>否</v>
      </c>
      <c r="G80" s="297" t="str">
        <f t="shared" si="12"/>
        <v>项</v>
      </c>
    </row>
    <row r="81" s="297" customFormat="1" ht="38" customHeight="1" spans="1:7">
      <c r="A81" s="314" t="s">
        <v>2714</v>
      </c>
      <c r="B81" s="315" t="s">
        <v>2650</v>
      </c>
      <c r="C81" s="316"/>
      <c r="D81" s="316"/>
      <c r="E81" s="317" t="str">
        <f t="shared" si="17"/>
        <v/>
      </c>
      <c r="F81" s="313" t="str">
        <f t="shared" si="15"/>
        <v>否</v>
      </c>
      <c r="G81" s="297" t="str">
        <f t="shared" si="12"/>
        <v>项</v>
      </c>
    </row>
    <row r="82" s="298" customFormat="1" ht="38" customHeight="1" spans="1:7">
      <c r="A82" s="314" t="s">
        <v>2715</v>
      </c>
      <c r="B82" s="315" t="s">
        <v>2716</v>
      </c>
      <c r="C82" s="316"/>
      <c r="D82" s="316"/>
      <c r="E82" s="317" t="str">
        <f t="shared" si="17"/>
        <v/>
      </c>
      <c r="F82" s="313" t="str">
        <f t="shared" si="15"/>
        <v>否</v>
      </c>
      <c r="G82" s="297" t="str">
        <f t="shared" si="12"/>
        <v>项</v>
      </c>
    </row>
    <row r="83" s="298" customFormat="1" ht="38" customHeight="1" spans="1:7">
      <c r="A83" s="314" t="s">
        <v>2717</v>
      </c>
      <c r="B83" s="315" t="s">
        <v>2718</v>
      </c>
      <c r="C83" s="316"/>
      <c r="D83" s="316"/>
      <c r="E83" s="312"/>
      <c r="F83" s="313" t="str">
        <f t="shared" si="15"/>
        <v>否</v>
      </c>
      <c r="G83" s="297" t="str">
        <f t="shared" si="12"/>
        <v>款</v>
      </c>
    </row>
    <row r="84" s="298" customFormat="1" ht="38" customHeight="1" spans="1:7">
      <c r="A84" s="314" t="s">
        <v>2719</v>
      </c>
      <c r="B84" s="315" t="s">
        <v>2688</v>
      </c>
      <c r="C84" s="316"/>
      <c r="D84" s="316"/>
      <c r="E84" s="317" t="str">
        <f t="shared" ref="E84:E88" si="18">IF(C84&gt;0,D84/C84-1,IF(C84&lt;0,-(D84/C84-1),""))</f>
        <v/>
      </c>
      <c r="F84" s="313" t="str">
        <f t="shared" si="15"/>
        <v>否</v>
      </c>
      <c r="G84" s="297" t="str">
        <f t="shared" si="12"/>
        <v>项</v>
      </c>
    </row>
    <row r="85" s="298" customFormat="1" ht="38" customHeight="1" spans="1:7">
      <c r="A85" s="314" t="s">
        <v>2720</v>
      </c>
      <c r="B85" s="315" t="s">
        <v>2690</v>
      </c>
      <c r="C85" s="316"/>
      <c r="D85" s="316"/>
      <c r="E85" s="317" t="str">
        <f t="shared" si="18"/>
        <v/>
      </c>
      <c r="F85" s="313" t="str">
        <f t="shared" si="15"/>
        <v>否</v>
      </c>
      <c r="G85" s="297" t="str">
        <f t="shared" si="12"/>
        <v>项</v>
      </c>
    </row>
    <row r="86" s="298" customFormat="1" ht="38" customHeight="1" spans="1:7">
      <c r="A86" s="314" t="s">
        <v>2721</v>
      </c>
      <c r="B86" s="315" t="s">
        <v>2692</v>
      </c>
      <c r="C86" s="316"/>
      <c r="D86" s="316"/>
      <c r="E86" s="317" t="str">
        <f t="shared" si="18"/>
        <v/>
      </c>
      <c r="F86" s="313" t="str">
        <f t="shared" si="15"/>
        <v>否</v>
      </c>
      <c r="G86" s="297" t="str">
        <f t="shared" si="12"/>
        <v>项</v>
      </c>
    </row>
    <row r="87" s="298" customFormat="1" ht="38" customHeight="1" spans="1:7">
      <c r="A87" s="314" t="s">
        <v>2722</v>
      </c>
      <c r="B87" s="315" t="s">
        <v>2694</v>
      </c>
      <c r="C87" s="316"/>
      <c r="D87" s="316"/>
      <c r="E87" s="317" t="str">
        <f t="shared" si="18"/>
        <v/>
      </c>
      <c r="F87" s="313" t="str">
        <f t="shared" si="15"/>
        <v>否</v>
      </c>
      <c r="G87" s="297" t="str">
        <f t="shared" si="12"/>
        <v>项</v>
      </c>
    </row>
    <row r="88" s="298" customFormat="1" ht="38" customHeight="1" spans="1:7">
      <c r="A88" s="314" t="s">
        <v>2723</v>
      </c>
      <c r="B88" s="315" t="s">
        <v>2724</v>
      </c>
      <c r="C88" s="316"/>
      <c r="D88" s="316"/>
      <c r="E88" s="317" t="str">
        <f t="shared" si="18"/>
        <v/>
      </c>
      <c r="F88" s="313" t="str">
        <f t="shared" si="15"/>
        <v>否</v>
      </c>
      <c r="G88" s="297" t="str">
        <f t="shared" si="12"/>
        <v>项</v>
      </c>
    </row>
    <row r="89" s="298" customFormat="1" ht="38" customHeight="1" spans="1:7">
      <c r="A89" s="314" t="s">
        <v>2725</v>
      </c>
      <c r="B89" s="315" t="s">
        <v>2726</v>
      </c>
      <c r="C89" s="316"/>
      <c r="D89" s="316"/>
      <c r="E89" s="312"/>
      <c r="F89" s="313" t="str">
        <f t="shared" si="15"/>
        <v>否</v>
      </c>
      <c r="G89" s="297" t="str">
        <f t="shared" si="12"/>
        <v>款</v>
      </c>
    </row>
    <row r="90" s="298" customFormat="1" ht="38" customHeight="1" spans="1:7">
      <c r="A90" s="314" t="s">
        <v>2727</v>
      </c>
      <c r="B90" s="315" t="s">
        <v>2700</v>
      </c>
      <c r="C90" s="316"/>
      <c r="D90" s="316"/>
      <c r="E90" s="317" t="str">
        <f t="shared" ref="E90:E100" si="19">IF(C90&gt;0,D90/C90-1,IF(C90&lt;0,-(D90/C90-1),""))</f>
        <v/>
      </c>
      <c r="F90" s="313" t="str">
        <f t="shared" si="15"/>
        <v>否</v>
      </c>
      <c r="G90" s="297" t="str">
        <f t="shared" si="12"/>
        <v>项</v>
      </c>
    </row>
    <row r="91" s="298" customFormat="1" ht="38" customHeight="1" spans="1:7">
      <c r="A91" s="314" t="s">
        <v>2728</v>
      </c>
      <c r="B91" s="315" t="s">
        <v>2729</v>
      </c>
      <c r="C91" s="316"/>
      <c r="D91" s="316"/>
      <c r="E91" s="317" t="str">
        <f t="shared" si="19"/>
        <v/>
      </c>
      <c r="F91" s="313" t="str">
        <f t="shared" si="15"/>
        <v>否</v>
      </c>
      <c r="G91" s="297" t="str">
        <f t="shared" si="12"/>
        <v>项</v>
      </c>
    </row>
    <row r="92" s="298" customFormat="1" ht="38" customHeight="1" spans="1:7">
      <c r="A92" s="314" t="s">
        <v>2730</v>
      </c>
      <c r="B92" s="315" t="s">
        <v>2731</v>
      </c>
      <c r="C92" s="316"/>
      <c r="D92" s="316"/>
      <c r="E92" s="312"/>
      <c r="F92" s="313" t="str">
        <f t="shared" si="15"/>
        <v>否</v>
      </c>
      <c r="G92" s="297" t="str">
        <f t="shared" si="12"/>
        <v>款</v>
      </c>
    </row>
    <row r="93" s="298" customFormat="1" ht="38" customHeight="1" spans="1:7">
      <c r="A93" s="314" t="s">
        <v>2732</v>
      </c>
      <c r="B93" s="315" t="s">
        <v>2648</v>
      </c>
      <c r="C93" s="316"/>
      <c r="D93" s="316"/>
      <c r="E93" s="317" t="str">
        <f t="shared" si="19"/>
        <v/>
      </c>
      <c r="F93" s="313" t="str">
        <f t="shared" si="15"/>
        <v>否</v>
      </c>
      <c r="G93" s="297" t="str">
        <f t="shared" si="12"/>
        <v>项</v>
      </c>
    </row>
    <row r="94" s="298" customFormat="1" ht="38" customHeight="1" spans="1:7">
      <c r="A94" s="314" t="s">
        <v>2733</v>
      </c>
      <c r="B94" s="315" t="s">
        <v>2650</v>
      </c>
      <c r="C94" s="316"/>
      <c r="D94" s="316"/>
      <c r="E94" s="317" t="str">
        <f t="shared" si="19"/>
        <v/>
      </c>
      <c r="F94" s="313" t="str">
        <f t="shared" si="15"/>
        <v>否</v>
      </c>
      <c r="G94" s="297" t="str">
        <f t="shared" si="12"/>
        <v>项</v>
      </c>
    </row>
    <row r="95" s="298" customFormat="1" ht="38" customHeight="1" spans="1:7">
      <c r="A95" s="314" t="s">
        <v>2734</v>
      </c>
      <c r="B95" s="315" t="s">
        <v>2652</v>
      </c>
      <c r="C95" s="316"/>
      <c r="D95" s="316"/>
      <c r="E95" s="317" t="str">
        <f t="shared" si="19"/>
        <v/>
      </c>
      <c r="F95" s="313" t="str">
        <f t="shared" si="15"/>
        <v>否</v>
      </c>
      <c r="G95" s="297" t="str">
        <f t="shared" si="12"/>
        <v>项</v>
      </c>
    </row>
    <row r="96" s="298" customFormat="1" ht="38" customHeight="1" spans="1:7">
      <c r="A96" s="314" t="s">
        <v>2735</v>
      </c>
      <c r="B96" s="315" t="s">
        <v>2654</v>
      </c>
      <c r="C96" s="316"/>
      <c r="D96" s="316"/>
      <c r="E96" s="317" t="str">
        <f t="shared" si="19"/>
        <v/>
      </c>
      <c r="F96" s="313" t="str">
        <f t="shared" si="15"/>
        <v>否</v>
      </c>
      <c r="G96" s="297" t="str">
        <f t="shared" si="12"/>
        <v>项</v>
      </c>
    </row>
    <row r="97" s="297" customFormat="1" ht="38" customHeight="1" spans="1:7">
      <c r="A97" s="314" t="s">
        <v>2736</v>
      </c>
      <c r="B97" s="315" t="s">
        <v>2660</v>
      </c>
      <c r="C97" s="316"/>
      <c r="D97" s="316"/>
      <c r="E97" s="317" t="str">
        <f t="shared" si="19"/>
        <v/>
      </c>
      <c r="F97" s="313" t="str">
        <f t="shared" si="15"/>
        <v>否</v>
      </c>
      <c r="G97" s="297" t="str">
        <f t="shared" si="12"/>
        <v>项</v>
      </c>
    </row>
    <row r="98" s="297" customFormat="1" ht="38" customHeight="1" spans="1:7">
      <c r="A98" s="314" t="s">
        <v>2737</v>
      </c>
      <c r="B98" s="315" t="s">
        <v>2664</v>
      </c>
      <c r="C98" s="316"/>
      <c r="D98" s="316"/>
      <c r="E98" s="317" t="str">
        <f t="shared" si="19"/>
        <v/>
      </c>
      <c r="F98" s="313" t="str">
        <f t="shared" si="15"/>
        <v>否</v>
      </c>
      <c r="G98" s="297" t="str">
        <f t="shared" si="12"/>
        <v>项</v>
      </c>
    </row>
    <row r="99" s="297" customFormat="1" ht="38" customHeight="1" spans="1:7">
      <c r="A99" s="314" t="s">
        <v>2738</v>
      </c>
      <c r="B99" s="315" t="s">
        <v>2666</v>
      </c>
      <c r="C99" s="316"/>
      <c r="D99" s="316"/>
      <c r="E99" s="317" t="str">
        <f t="shared" si="19"/>
        <v/>
      </c>
      <c r="F99" s="313" t="str">
        <f t="shared" si="15"/>
        <v>否</v>
      </c>
      <c r="G99" s="297" t="str">
        <f t="shared" si="12"/>
        <v>项</v>
      </c>
    </row>
    <row r="100" s="298" customFormat="1" ht="38" customHeight="1" spans="1:7">
      <c r="A100" s="314" t="s">
        <v>2739</v>
      </c>
      <c r="B100" s="315" t="s">
        <v>2740</v>
      </c>
      <c r="C100" s="316"/>
      <c r="D100" s="316"/>
      <c r="E100" s="317" t="str">
        <f t="shared" si="19"/>
        <v/>
      </c>
      <c r="F100" s="313" t="str">
        <f t="shared" si="15"/>
        <v>否</v>
      </c>
      <c r="G100" s="297" t="str">
        <f t="shared" si="12"/>
        <v>项</v>
      </c>
    </row>
    <row r="101" s="298" customFormat="1" ht="38" customHeight="1" spans="1:7">
      <c r="A101" s="309" t="s">
        <v>92</v>
      </c>
      <c r="B101" s="310" t="s">
        <v>2741</v>
      </c>
      <c r="C101" s="311">
        <f>SUBTOTAL(9,C102:C117)</f>
        <v>243</v>
      </c>
      <c r="D101" s="311">
        <f>SUBTOTAL(9,D102:D125)</f>
        <v>4474</v>
      </c>
      <c r="E101" s="312">
        <f>(D101-C101)/C101</f>
        <v>17.412</v>
      </c>
      <c r="F101" s="313" t="str">
        <f t="shared" si="15"/>
        <v>是</v>
      </c>
      <c r="G101" s="297" t="str">
        <f t="shared" si="12"/>
        <v>类</v>
      </c>
    </row>
    <row r="102" s="297" customFormat="1" ht="38" customHeight="1" spans="1:7">
      <c r="A102" s="314" t="s">
        <v>2742</v>
      </c>
      <c r="B102" s="315" t="s">
        <v>2743</v>
      </c>
      <c r="C102" s="316"/>
      <c r="D102" s="316"/>
      <c r="E102" s="312" t="e">
        <f>(D102-C102)/C102</f>
        <v>#DIV/0!</v>
      </c>
      <c r="F102" s="313" t="str">
        <f t="shared" si="15"/>
        <v>否</v>
      </c>
      <c r="G102" s="297" t="str">
        <f t="shared" si="12"/>
        <v>款</v>
      </c>
    </row>
    <row r="103" s="298" customFormat="1" ht="38" customHeight="1" spans="1:7">
      <c r="A103" s="314" t="s">
        <v>2744</v>
      </c>
      <c r="B103" s="315" t="s">
        <v>2618</v>
      </c>
      <c r="C103" s="316">
        <v>231</v>
      </c>
      <c r="D103" s="316">
        <v>1233</v>
      </c>
      <c r="E103" s="317">
        <f t="shared" ref="E103:E106" si="20">IF(C103&gt;0,D103/C103-1,IF(C103&lt;0,-(D103/C103-1),""))</f>
        <v>4.338</v>
      </c>
      <c r="F103" s="313" t="str">
        <f t="shared" si="15"/>
        <v>是</v>
      </c>
      <c r="G103" s="297" t="str">
        <f t="shared" si="12"/>
        <v>项</v>
      </c>
    </row>
    <row r="104" s="298" customFormat="1" ht="38" customHeight="1" spans="1:7">
      <c r="A104" s="314" t="s">
        <v>2745</v>
      </c>
      <c r="B104" s="315" t="s">
        <v>2746</v>
      </c>
      <c r="C104" s="316"/>
      <c r="D104" s="316"/>
      <c r="E104" s="317" t="str">
        <f t="shared" si="20"/>
        <v/>
      </c>
      <c r="F104" s="313" t="str">
        <f t="shared" si="15"/>
        <v>否</v>
      </c>
      <c r="G104" s="297" t="str">
        <f t="shared" si="12"/>
        <v>项</v>
      </c>
    </row>
    <row r="105" s="298" customFormat="1" ht="38" customHeight="1" spans="1:7">
      <c r="A105" s="314" t="s">
        <v>2747</v>
      </c>
      <c r="B105" s="315" t="s">
        <v>2748</v>
      </c>
      <c r="C105" s="316"/>
      <c r="D105" s="316"/>
      <c r="E105" s="317" t="str">
        <f t="shared" si="20"/>
        <v/>
      </c>
      <c r="F105" s="313" t="str">
        <f t="shared" si="15"/>
        <v>否</v>
      </c>
      <c r="G105" s="297" t="str">
        <f t="shared" si="12"/>
        <v>项</v>
      </c>
    </row>
    <row r="106" s="298" customFormat="1" ht="38" customHeight="1" spans="1:7">
      <c r="A106" s="314" t="s">
        <v>2749</v>
      </c>
      <c r="B106" s="315" t="s">
        <v>2750</v>
      </c>
      <c r="C106" s="316">
        <v>12</v>
      </c>
      <c r="D106" s="316">
        <v>3227</v>
      </c>
      <c r="E106" s="317">
        <f t="shared" si="20"/>
        <v>267.917</v>
      </c>
      <c r="F106" s="313" t="str">
        <f t="shared" si="15"/>
        <v>是</v>
      </c>
      <c r="G106" s="297" t="str">
        <f t="shared" si="12"/>
        <v>项</v>
      </c>
    </row>
    <row r="107" s="298" customFormat="1" ht="38" customHeight="1" spans="1:7">
      <c r="A107" s="314" t="s">
        <v>2751</v>
      </c>
      <c r="B107" s="315" t="s">
        <v>2752</v>
      </c>
      <c r="C107" s="316"/>
      <c r="D107" s="316"/>
      <c r="E107" s="312"/>
      <c r="F107" s="313" t="str">
        <f t="shared" si="15"/>
        <v>否</v>
      </c>
      <c r="G107" s="297" t="str">
        <f t="shared" si="12"/>
        <v>款</v>
      </c>
    </row>
    <row r="108" s="297" customFormat="1" ht="38" customHeight="1" spans="1:7">
      <c r="A108" s="314" t="s">
        <v>2753</v>
      </c>
      <c r="B108" s="315" t="s">
        <v>2618</v>
      </c>
      <c r="C108" s="316"/>
      <c r="D108" s="316"/>
      <c r="E108" s="317" t="str">
        <f t="shared" ref="E108:E111" si="21">IF(C108&gt;0,D108/C108-1,IF(C108&lt;0,-(D108/C108-1),""))</f>
        <v/>
      </c>
      <c r="F108" s="313" t="str">
        <f t="shared" si="15"/>
        <v>否</v>
      </c>
      <c r="G108" s="297" t="str">
        <f t="shared" si="12"/>
        <v>项</v>
      </c>
    </row>
    <row r="109" s="298" customFormat="1" ht="38" customHeight="1" spans="1:7">
      <c r="A109" s="314" t="s">
        <v>2754</v>
      </c>
      <c r="B109" s="315" t="s">
        <v>2746</v>
      </c>
      <c r="C109" s="316"/>
      <c r="D109" s="316"/>
      <c r="E109" s="317" t="str">
        <f t="shared" si="21"/>
        <v/>
      </c>
      <c r="F109" s="313" t="str">
        <f t="shared" si="15"/>
        <v>否</v>
      </c>
      <c r="G109" s="297" t="str">
        <f t="shared" si="12"/>
        <v>项</v>
      </c>
    </row>
    <row r="110" s="298" customFormat="1" ht="38" customHeight="1" spans="1:7">
      <c r="A110" s="314" t="s">
        <v>2755</v>
      </c>
      <c r="B110" s="315" t="s">
        <v>2756</v>
      </c>
      <c r="C110" s="316"/>
      <c r="D110" s="316"/>
      <c r="E110" s="317" t="str">
        <f t="shared" si="21"/>
        <v/>
      </c>
      <c r="F110" s="313" t="str">
        <f t="shared" si="15"/>
        <v>否</v>
      </c>
      <c r="G110" s="297" t="str">
        <f t="shared" si="12"/>
        <v>项</v>
      </c>
    </row>
    <row r="111" s="298" customFormat="1" ht="38" customHeight="1" spans="1:7">
      <c r="A111" s="314" t="s">
        <v>2757</v>
      </c>
      <c r="B111" s="315" t="s">
        <v>2758</v>
      </c>
      <c r="C111" s="316"/>
      <c r="D111" s="316"/>
      <c r="E111" s="317" t="str">
        <f t="shared" si="21"/>
        <v/>
      </c>
      <c r="F111" s="313" t="str">
        <f t="shared" si="15"/>
        <v>否</v>
      </c>
      <c r="G111" s="297" t="str">
        <f t="shared" si="12"/>
        <v>项</v>
      </c>
    </row>
    <row r="112" s="297" customFormat="1" ht="38" customHeight="1" spans="1:7">
      <c r="A112" s="314" t="s">
        <v>2759</v>
      </c>
      <c r="B112" s="315" t="s">
        <v>2760</v>
      </c>
      <c r="C112" s="316"/>
      <c r="D112" s="316"/>
      <c r="E112" s="312"/>
      <c r="F112" s="313" t="str">
        <f t="shared" si="15"/>
        <v>否</v>
      </c>
      <c r="G112" s="297" t="str">
        <f t="shared" si="12"/>
        <v>款</v>
      </c>
    </row>
    <row r="113" s="298" customFormat="1" ht="38" customHeight="1" spans="1:7">
      <c r="A113" s="314" t="s">
        <v>2761</v>
      </c>
      <c r="B113" s="315" t="s">
        <v>2762</v>
      </c>
      <c r="C113" s="316"/>
      <c r="D113" s="316"/>
      <c r="E113" s="317" t="str">
        <f t="shared" ref="E113:E116" si="22">IF(C113&gt;0,D113/C113-1,IF(C113&lt;0,-(D113/C113-1),""))</f>
        <v/>
      </c>
      <c r="F113" s="313" t="str">
        <f t="shared" si="15"/>
        <v>否</v>
      </c>
      <c r="G113" s="297" t="str">
        <f t="shared" si="12"/>
        <v>项</v>
      </c>
    </row>
    <row r="114" s="298" customFormat="1" ht="38" customHeight="1" spans="1:7">
      <c r="A114" s="314" t="s">
        <v>2763</v>
      </c>
      <c r="B114" s="315" t="s">
        <v>2764</v>
      </c>
      <c r="C114" s="316"/>
      <c r="D114" s="316"/>
      <c r="E114" s="317" t="str">
        <f t="shared" si="22"/>
        <v/>
      </c>
      <c r="F114" s="313" t="str">
        <f t="shared" si="15"/>
        <v>否</v>
      </c>
      <c r="G114" s="297" t="str">
        <f t="shared" si="12"/>
        <v>项</v>
      </c>
    </row>
    <row r="115" s="298" customFormat="1" ht="38" customHeight="1" spans="1:7">
      <c r="A115" s="314" t="s">
        <v>2765</v>
      </c>
      <c r="B115" s="315" t="s">
        <v>2766</v>
      </c>
      <c r="C115" s="316"/>
      <c r="D115" s="316"/>
      <c r="E115" s="317" t="str">
        <f t="shared" si="22"/>
        <v/>
      </c>
      <c r="F115" s="313" t="str">
        <f t="shared" si="15"/>
        <v>否</v>
      </c>
      <c r="G115" s="297" t="str">
        <f t="shared" si="12"/>
        <v>项</v>
      </c>
    </row>
    <row r="116" s="297" customFormat="1" ht="38" customHeight="1" spans="1:7">
      <c r="A116" s="314" t="s">
        <v>2767</v>
      </c>
      <c r="B116" s="315" t="s">
        <v>2768</v>
      </c>
      <c r="C116" s="316"/>
      <c r="D116" s="316"/>
      <c r="E116" s="317" t="str">
        <f t="shared" si="22"/>
        <v/>
      </c>
      <c r="F116" s="313" t="str">
        <f t="shared" si="15"/>
        <v>否</v>
      </c>
      <c r="G116" s="297" t="str">
        <f t="shared" si="12"/>
        <v>项</v>
      </c>
    </row>
    <row r="117" s="298" customFormat="1" ht="38" customHeight="1" spans="1:7">
      <c r="A117" s="318">
        <v>21370</v>
      </c>
      <c r="B117" s="315" t="s">
        <v>2769</v>
      </c>
      <c r="C117" s="316"/>
      <c r="D117" s="316"/>
      <c r="E117" s="312"/>
      <c r="F117" s="313" t="str">
        <f t="shared" si="15"/>
        <v>否</v>
      </c>
      <c r="G117" s="297" t="str">
        <f t="shared" si="12"/>
        <v>款</v>
      </c>
    </row>
    <row r="118" s="298" customFormat="1" ht="38" customHeight="1" spans="1:7">
      <c r="A118" s="318">
        <v>2137001</v>
      </c>
      <c r="B118" s="315" t="s">
        <v>2618</v>
      </c>
      <c r="C118" s="316"/>
      <c r="D118" s="316"/>
      <c r="E118" s="317" t="str">
        <f t="shared" ref="E118:E124" si="23">IF(C118&gt;0,D118/C118-1,IF(C118&lt;0,-(D118/C118-1),""))</f>
        <v/>
      </c>
      <c r="F118" s="313" t="str">
        <f t="shared" si="15"/>
        <v>否</v>
      </c>
      <c r="G118" s="297" t="str">
        <f t="shared" si="12"/>
        <v>项</v>
      </c>
    </row>
    <row r="119" s="297" customFormat="1" ht="38" customHeight="1" spans="1:7">
      <c r="A119" s="318">
        <v>2137099</v>
      </c>
      <c r="B119" s="315" t="s">
        <v>2770</v>
      </c>
      <c r="C119" s="316"/>
      <c r="D119" s="316"/>
      <c r="E119" s="317" t="str">
        <f t="shared" si="23"/>
        <v/>
      </c>
      <c r="F119" s="313" t="str">
        <f t="shared" si="15"/>
        <v>否</v>
      </c>
      <c r="G119" s="297" t="str">
        <f t="shared" si="12"/>
        <v>项</v>
      </c>
    </row>
    <row r="120" s="298" customFormat="1" ht="38" customHeight="1" spans="1:7">
      <c r="A120" s="318">
        <v>21371</v>
      </c>
      <c r="B120" s="315" t="s">
        <v>2771</v>
      </c>
      <c r="C120" s="316">
        <f>SUM(C121:C124)</f>
        <v>0</v>
      </c>
      <c r="D120" s="316"/>
      <c r="E120" s="312"/>
      <c r="F120" s="313" t="str">
        <f t="shared" si="15"/>
        <v>否</v>
      </c>
      <c r="G120" s="297" t="str">
        <f t="shared" si="12"/>
        <v>款</v>
      </c>
    </row>
    <row r="121" s="297" customFormat="1" ht="38" customHeight="1" spans="1:7">
      <c r="A121" s="318">
        <v>2137101</v>
      </c>
      <c r="B121" s="315" t="s">
        <v>2762</v>
      </c>
      <c r="C121" s="316">
        <v>0</v>
      </c>
      <c r="D121" s="316"/>
      <c r="E121" s="317" t="str">
        <f t="shared" si="23"/>
        <v/>
      </c>
      <c r="F121" s="313" t="str">
        <f t="shared" si="15"/>
        <v>否</v>
      </c>
      <c r="G121" s="297" t="str">
        <f t="shared" si="12"/>
        <v>项</v>
      </c>
    </row>
    <row r="122" s="298" customFormat="1" ht="38" customHeight="1" spans="1:7">
      <c r="A122" s="318">
        <v>2137102</v>
      </c>
      <c r="B122" s="315" t="s">
        <v>2772</v>
      </c>
      <c r="C122" s="316">
        <v>0</v>
      </c>
      <c r="D122" s="316"/>
      <c r="E122" s="317" t="str">
        <f t="shared" si="23"/>
        <v/>
      </c>
      <c r="F122" s="313" t="str">
        <f t="shared" si="15"/>
        <v>否</v>
      </c>
      <c r="G122" s="297" t="str">
        <f t="shared" si="12"/>
        <v>项</v>
      </c>
    </row>
    <row r="123" s="298" customFormat="1" ht="38" customHeight="1" spans="1:7">
      <c r="A123" s="318">
        <v>2137103</v>
      </c>
      <c r="B123" s="315" t="s">
        <v>2766</v>
      </c>
      <c r="C123" s="316">
        <v>0</v>
      </c>
      <c r="D123" s="316"/>
      <c r="E123" s="317" t="str">
        <f t="shared" si="23"/>
        <v/>
      </c>
      <c r="F123" s="313" t="str">
        <f t="shared" si="15"/>
        <v>否</v>
      </c>
      <c r="G123" s="297" t="str">
        <f>IF(LEN(A123)=3,"类",IF(LEN(A123)=5,"款","项"))</f>
        <v>项</v>
      </c>
    </row>
    <row r="124" s="298" customFormat="1" ht="38" customHeight="1" spans="1:7">
      <c r="A124" s="318">
        <v>2137199</v>
      </c>
      <c r="B124" s="315" t="s">
        <v>2773</v>
      </c>
      <c r="C124" s="316">
        <v>0</v>
      </c>
      <c r="D124" s="316"/>
      <c r="E124" s="317" t="str">
        <f t="shared" si="23"/>
        <v/>
      </c>
      <c r="F124" s="313" t="str">
        <f t="shared" si="15"/>
        <v>否</v>
      </c>
      <c r="G124" s="297" t="str">
        <f>IF(LEN(A124)=3,"类",IF(LEN(A124)=5,"款","项"))</f>
        <v>项</v>
      </c>
    </row>
    <row r="125" s="298" customFormat="1" ht="38" customHeight="1" spans="1:7">
      <c r="A125" s="318" t="s">
        <v>2774</v>
      </c>
      <c r="B125" s="315" t="s">
        <v>3063</v>
      </c>
      <c r="C125" s="316"/>
      <c r="D125" s="316">
        <f>SUM(D126:D128)</f>
        <v>14</v>
      </c>
      <c r="E125" s="317"/>
      <c r="F125" s="313"/>
      <c r="G125" s="297"/>
    </row>
    <row r="126" s="298" customFormat="1" ht="38" customHeight="1" spans="1:7">
      <c r="A126" s="318" t="s">
        <v>2776</v>
      </c>
      <c r="B126" s="315" t="s">
        <v>3064</v>
      </c>
      <c r="C126" s="316"/>
      <c r="D126" s="316">
        <v>14</v>
      </c>
      <c r="E126" s="317"/>
      <c r="F126" s="313"/>
      <c r="G126" s="297"/>
    </row>
    <row r="127" s="298" customFormat="1" ht="38" customHeight="1" spans="1:7">
      <c r="A127" s="318" t="s">
        <v>2778</v>
      </c>
      <c r="B127" s="315" t="s">
        <v>3065</v>
      </c>
      <c r="C127" s="316"/>
      <c r="D127" s="316"/>
      <c r="E127" s="317"/>
      <c r="F127" s="313"/>
      <c r="G127" s="297"/>
    </row>
    <row r="128" s="298" customFormat="1" ht="38" customHeight="1" spans="1:7">
      <c r="A128" s="318" t="s">
        <v>2780</v>
      </c>
      <c r="B128" s="315" t="s">
        <v>3066</v>
      </c>
      <c r="C128" s="316"/>
      <c r="D128" s="316"/>
      <c r="E128" s="317"/>
      <c r="F128" s="313"/>
      <c r="G128" s="297"/>
    </row>
    <row r="129" s="298" customFormat="1" ht="38" customHeight="1" spans="1:7">
      <c r="A129" s="309" t="s">
        <v>94</v>
      </c>
      <c r="B129" s="310" t="s">
        <v>2782</v>
      </c>
      <c r="C129" s="319">
        <f>C130+C135+C140+C145+C154+C161+C170+C173+C176+C177</f>
        <v>48000</v>
      </c>
      <c r="D129" s="311"/>
      <c r="E129" s="312"/>
      <c r="F129" s="313" t="str">
        <f t="shared" ref="F129:F139" si="24">IF(LEN(A129)=3,"是",IF(B129&lt;&gt;"",IF(SUM(C129:D129)&lt;&gt;0,"是","否"),"是"))</f>
        <v>是</v>
      </c>
      <c r="G129" s="297" t="str">
        <f t="shared" ref="G129:G190" si="25">IF(LEN(A129)=3,"类",IF(LEN(A129)=5,"款","项"))</f>
        <v>类</v>
      </c>
    </row>
    <row r="130" s="298" customFormat="1" ht="38" customHeight="1" spans="1:7">
      <c r="A130" s="314" t="s">
        <v>2783</v>
      </c>
      <c r="B130" s="315" t="s">
        <v>2784</v>
      </c>
      <c r="C130" s="316">
        <f>SUM(C131:C134)</f>
        <v>0</v>
      </c>
      <c r="D130" s="316"/>
      <c r="E130" s="312"/>
      <c r="F130" s="313" t="str">
        <f t="shared" si="24"/>
        <v>否</v>
      </c>
      <c r="G130" s="297" t="str">
        <f t="shared" si="25"/>
        <v>款</v>
      </c>
    </row>
    <row r="131" s="297" customFormat="1" ht="38" customHeight="1" spans="1:7">
      <c r="A131" s="314" t="s">
        <v>2785</v>
      </c>
      <c r="B131" s="315" t="s">
        <v>2786</v>
      </c>
      <c r="C131" s="316">
        <v>0</v>
      </c>
      <c r="D131" s="316"/>
      <c r="E131" s="317" t="str">
        <f t="shared" ref="E131:E134" si="26">IF(C131&gt;0,D131/C131-1,IF(C131&lt;0,-(D131/C131-1),""))</f>
        <v/>
      </c>
      <c r="F131" s="313" t="str">
        <f t="shared" si="24"/>
        <v>否</v>
      </c>
      <c r="G131" s="297" t="str">
        <f t="shared" si="25"/>
        <v>项</v>
      </c>
    </row>
    <row r="132" s="298" customFormat="1" ht="38" customHeight="1" spans="1:7">
      <c r="A132" s="314" t="s">
        <v>2787</v>
      </c>
      <c r="B132" s="315" t="s">
        <v>2788</v>
      </c>
      <c r="C132" s="316">
        <v>0</v>
      </c>
      <c r="D132" s="316"/>
      <c r="E132" s="317" t="str">
        <f t="shared" si="26"/>
        <v/>
      </c>
      <c r="F132" s="313" t="str">
        <f t="shared" si="24"/>
        <v>否</v>
      </c>
      <c r="G132" s="297" t="str">
        <f t="shared" si="25"/>
        <v>项</v>
      </c>
    </row>
    <row r="133" s="298" customFormat="1" ht="38" customHeight="1" spans="1:7">
      <c r="A133" s="314" t="s">
        <v>2789</v>
      </c>
      <c r="B133" s="315" t="s">
        <v>2790</v>
      </c>
      <c r="C133" s="316">
        <v>0</v>
      </c>
      <c r="D133" s="316"/>
      <c r="E133" s="317" t="str">
        <f t="shared" si="26"/>
        <v/>
      </c>
      <c r="F133" s="313" t="str">
        <f t="shared" si="24"/>
        <v>否</v>
      </c>
      <c r="G133" s="297" t="str">
        <f t="shared" si="25"/>
        <v>项</v>
      </c>
    </row>
    <row r="134" s="298" customFormat="1" ht="38" customHeight="1" spans="1:7">
      <c r="A134" s="314" t="s">
        <v>2791</v>
      </c>
      <c r="B134" s="315" t="s">
        <v>2792</v>
      </c>
      <c r="C134" s="316">
        <v>0</v>
      </c>
      <c r="D134" s="316"/>
      <c r="E134" s="317" t="str">
        <f t="shared" si="26"/>
        <v/>
      </c>
      <c r="F134" s="313" t="str">
        <f t="shared" si="24"/>
        <v>否</v>
      </c>
      <c r="G134" s="297" t="str">
        <f t="shared" si="25"/>
        <v>项</v>
      </c>
    </row>
    <row r="135" s="297" customFormat="1" ht="38" customHeight="1" spans="1:7">
      <c r="A135" s="314" t="s">
        <v>2793</v>
      </c>
      <c r="B135" s="315" t="s">
        <v>2794</v>
      </c>
      <c r="C135" s="316">
        <f>SUM(C136:C139)</f>
        <v>0</v>
      </c>
      <c r="D135" s="316"/>
      <c r="E135" s="312"/>
      <c r="F135" s="313" t="str">
        <f t="shared" si="24"/>
        <v>否</v>
      </c>
      <c r="G135" s="297" t="str">
        <f t="shared" si="25"/>
        <v>款</v>
      </c>
    </row>
    <row r="136" s="297" customFormat="1" ht="38" customHeight="1" spans="1:7">
      <c r="A136" s="314" t="s">
        <v>2795</v>
      </c>
      <c r="B136" s="315" t="s">
        <v>2790</v>
      </c>
      <c r="C136" s="316">
        <v>0</v>
      </c>
      <c r="D136" s="316"/>
      <c r="E136" s="317" t="str">
        <f t="shared" ref="E136:E139" si="27">IF(C136&gt;0,D136/C136-1,IF(C136&lt;0,-(D136/C136-1),""))</f>
        <v/>
      </c>
      <c r="F136" s="313" t="str">
        <f t="shared" si="24"/>
        <v>否</v>
      </c>
      <c r="G136" s="297" t="str">
        <f t="shared" si="25"/>
        <v>项</v>
      </c>
    </row>
    <row r="137" s="298" customFormat="1" ht="38" customHeight="1" spans="1:7">
      <c r="A137" s="314" t="s">
        <v>2796</v>
      </c>
      <c r="B137" s="315" t="s">
        <v>2797</v>
      </c>
      <c r="C137" s="316">
        <v>0</v>
      </c>
      <c r="D137" s="316"/>
      <c r="E137" s="317" t="str">
        <f t="shared" si="27"/>
        <v/>
      </c>
      <c r="F137" s="313" t="str">
        <f t="shared" si="24"/>
        <v>否</v>
      </c>
      <c r="G137" s="297" t="str">
        <f t="shared" si="25"/>
        <v>项</v>
      </c>
    </row>
    <row r="138" s="297" customFormat="1" ht="38" customHeight="1" spans="1:7">
      <c r="A138" s="314" t="s">
        <v>2798</v>
      </c>
      <c r="B138" s="315" t="s">
        <v>2799</v>
      </c>
      <c r="C138" s="316">
        <v>0</v>
      </c>
      <c r="D138" s="316"/>
      <c r="E138" s="317" t="str">
        <f t="shared" si="27"/>
        <v/>
      </c>
      <c r="F138" s="313" t="str">
        <f t="shared" si="24"/>
        <v>否</v>
      </c>
      <c r="G138" s="297" t="str">
        <f t="shared" si="25"/>
        <v>项</v>
      </c>
    </row>
    <row r="139" s="297" customFormat="1" ht="38" customHeight="1" spans="1:7">
      <c r="A139" s="314" t="s">
        <v>2800</v>
      </c>
      <c r="B139" s="315" t="s">
        <v>2801</v>
      </c>
      <c r="C139" s="316">
        <v>0</v>
      </c>
      <c r="D139" s="316"/>
      <c r="E139" s="317" t="str">
        <f t="shared" si="27"/>
        <v/>
      </c>
      <c r="F139" s="313" t="str">
        <f t="shared" si="24"/>
        <v>否</v>
      </c>
      <c r="G139" s="297" t="str">
        <f t="shared" si="25"/>
        <v>项</v>
      </c>
    </row>
    <row r="140" s="298" customFormat="1" ht="38" customHeight="1" spans="1:7">
      <c r="A140" s="314" t="s">
        <v>2802</v>
      </c>
      <c r="B140" s="315" t="s">
        <v>2803</v>
      </c>
      <c r="C140" s="316">
        <f>SUM(C141:C144)</f>
        <v>0</v>
      </c>
      <c r="D140" s="316"/>
      <c r="E140" s="312"/>
      <c r="F140" s="313" t="str">
        <f t="shared" ref="F140:F203" si="28">IF(LEN(A140)=3,"是",IF(B140&lt;&gt;"",IF(SUM(C140:D140)&lt;&gt;0,"是","否"),"是"))</f>
        <v>否</v>
      </c>
      <c r="G140" s="297" t="str">
        <f t="shared" si="25"/>
        <v>款</v>
      </c>
    </row>
    <row r="141" s="298" customFormat="1" ht="38" customHeight="1" spans="1:7">
      <c r="A141" s="314" t="s">
        <v>2804</v>
      </c>
      <c r="B141" s="315" t="s">
        <v>2805</v>
      </c>
      <c r="C141" s="316">
        <v>0</v>
      </c>
      <c r="D141" s="316"/>
      <c r="E141" s="317" t="str">
        <f t="shared" ref="E141:E144" si="29">IF(C141&gt;0,D141/C141-1,IF(C141&lt;0,-(D141/C141-1),""))</f>
        <v/>
      </c>
      <c r="F141" s="313" t="str">
        <f t="shared" si="28"/>
        <v>否</v>
      </c>
      <c r="G141" s="297" t="str">
        <f t="shared" si="25"/>
        <v>项</v>
      </c>
    </row>
    <row r="142" s="298" customFormat="1" ht="38" customHeight="1" spans="1:7">
      <c r="A142" s="314" t="s">
        <v>2806</v>
      </c>
      <c r="B142" s="315" t="s">
        <v>2807</v>
      </c>
      <c r="C142" s="316"/>
      <c r="D142" s="316"/>
      <c r="E142" s="317" t="str">
        <f t="shared" si="29"/>
        <v/>
      </c>
      <c r="F142" s="313" t="str">
        <f t="shared" si="28"/>
        <v>否</v>
      </c>
      <c r="G142" s="297" t="str">
        <f t="shared" si="25"/>
        <v>项</v>
      </c>
    </row>
    <row r="143" s="298" customFormat="1" ht="38" customHeight="1" spans="1:7">
      <c r="A143" s="314" t="s">
        <v>2808</v>
      </c>
      <c r="B143" s="315" t="s">
        <v>2809</v>
      </c>
      <c r="C143" s="316"/>
      <c r="D143" s="316"/>
      <c r="E143" s="317" t="str">
        <f t="shared" si="29"/>
        <v/>
      </c>
      <c r="F143" s="313" t="str">
        <f t="shared" si="28"/>
        <v>否</v>
      </c>
      <c r="G143" s="297" t="str">
        <f t="shared" si="25"/>
        <v>项</v>
      </c>
    </row>
    <row r="144" s="298" customFormat="1" ht="38" customHeight="1" spans="1:7">
      <c r="A144" s="314" t="s">
        <v>2810</v>
      </c>
      <c r="B144" s="315" t="s">
        <v>2811</v>
      </c>
      <c r="C144" s="316">
        <v>0</v>
      </c>
      <c r="D144" s="316"/>
      <c r="E144" s="317" t="str">
        <f t="shared" si="29"/>
        <v/>
      </c>
      <c r="F144" s="313" t="str">
        <f t="shared" si="28"/>
        <v>否</v>
      </c>
      <c r="G144" s="297" t="str">
        <f t="shared" si="25"/>
        <v>项</v>
      </c>
    </row>
    <row r="145" s="298" customFormat="1" ht="38" customHeight="1" spans="1:7">
      <c r="A145" s="314" t="s">
        <v>2812</v>
      </c>
      <c r="B145" s="315" t="s">
        <v>2813</v>
      </c>
      <c r="C145" s="316">
        <f>SUM(C146:C153)</f>
        <v>0</v>
      </c>
      <c r="D145" s="316"/>
      <c r="E145" s="312"/>
      <c r="F145" s="313" t="str">
        <f t="shared" si="28"/>
        <v>否</v>
      </c>
      <c r="G145" s="297" t="str">
        <f t="shared" si="25"/>
        <v>款</v>
      </c>
    </row>
    <row r="146" s="298" customFormat="1" ht="38" customHeight="1" spans="1:7">
      <c r="A146" s="314" t="s">
        <v>2814</v>
      </c>
      <c r="B146" s="315" t="s">
        <v>2815</v>
      </c>
      <c r="C146" s="316">
        <v>0</v>
      </c>
      <c r="D146" s="316"/>
      <c r="E146" s="317" t="str">
        <f t="shared" ref="E146:E153" si="30">IF(C146&gt;0,D146/C146-1,IF(C146&lt;0,-(D146/C146-1),""))</f>
        <v/>
      </c>
      <c r="F146" s="313" t="str">
        <f t="shared" si="28"/>
        <v>否</v>
      </c>
      <c r="G146" s="297" t="str">
        <f t="shared" si="25"/>
        <v>项</v>
      </c>
    </row>
    <row r="147" s="298" customFormat="1" ht="38" customHeight="1" spans="1:7">
      <c r="A147" s="314" t="s">
        <v>2816</v>
      </c>
      <c r="B147" s="315" t="s">
        <v>2817</v>
      </c>
      <c r="C147" s="316">
        <v>0</v>
      </c>
      <c r="D147" s="316"/>
      <c r="E147" s="317" t="str">
        <f t="shared" si="30"/>
        <v/>
      </c>
      <c r="F147" s="313" t="str">
        <f t="shared" si="28"/>
        <v>否</v>
      </c>
      <c r="G147" s="297" t="str">
        <f t="shared" si="25"/>
        <v>项</v>
      </c>
    </row>
    <row r="148" s="298" customFormat="1" ht="38" customHeight="1" spans="1:7">
      <c r="A148" s="314" t="s">
        <v>2818</v>
      </c>
      <c r="B148" s="315" t="s">
        <v>2819</v>
      </c>
      <c r="C148" s="316">
        <v>0</v>
      </c>
      <c r="D148" s="316"/>
      <c r="E148" s="317" t="str">
        <f t="shared" si="30"/>
        <v/>
      </c>
      <c r="F148" s="313" t="str">
        <f t="shared" si="28"/>
        <v>否</v>
      </c>
      <c r="G148" s="297" t="str">
        <f t="shared" si="25"/>
        <v>项</v>
      </c>
    </row>
    <row r="149" s="298" customFormat="1" ht="38" customHeight="1" spans="1:7">
      <c r="A149" s="314" t="s">
        <v>2820</v>
      </c>
      <c r="B149" s="315" t="s">
        <v>2821</v>
      </c>
      <c r="C149" s="316">
        <v>0</v>
      </c>
      <c r="D149" s="316"/>
      <c r="E149" s="317" t="str">
        <f t="shared" si="30"/>
        <v/>
      </c>
      <c r="F149" s="313" t="str">
        <f t="shared" si="28"/>
        <v>否</v>
      </c>
      <c r="G149" s="297" t="str">
        <f t="shared" si="25"/>
        <v>项</v>
      </c>
    </row>
    <row r="150" s="298" customFormat="1" ht="38" customHeight="1" spans="1:7">
      <c r="A150" s="314" t="s">
        <v>2822</v>
      </c>
      <c r="B150" s="315" t="s">
        <v>2823</v>
      </c>
      <c r="C150" s="316">
        <v>0</v>
      </c>
      <c r="D150" s="316"/>
      <c r="E150" s="317" t="str">
        <f t="shared" si="30"/>
        <v/>
      </c>
      <c r="F150" s="313" t="str">
        <f t="shared" si="28"/>
        <v>否</v>
      </c>
      <c r="G150" s="297" t="str">
        <f t="shared" si="25"/>
        <v>项</v>
      </c>
    </row>
    <row r="151" s="298" customFormat="1" ht="38" customHeight="1" spans="1:7">
      <c r="A151" s="314" t="s">
        <v>2824</v>
      </c>
      <c r="B151" s="315" t="s">
        <v>2825</v>
      </c>
      <c r="C151" s="316">
        <v>0</v>
      </c>
      <c r="D151" s="316"/>
      <c r="E151" s="317" t="str">
        <f t="shared" si="30"/>
        <v/>
      </c>
      <c r="F151" s="313" t="str">
        <f t="shared" si="28"/>
        <v>否</v>
      </c>
      <c r="G151" s="297" t="str">
        <f t="shared" si="25"/>
        <v>项</v>
      </c>
    </row>
    <row r="152" s="298" customFormat="1" ht="38" customHeight="1" spans="1:7">
      <c r="A152" s="314" t="s">
        <v>2826</v>
      </c>
      <c r="B152" s="315" t="s">
        <v>2827</v>
      </c>
      <c r="C152" s="316">
        <v>0</v>
      </c>
      <c r="D152" s="316"/>
      <c r="E152" s="317" t="str">
        <f t="shared" si="30"/>
        <v/>
      </c>
      <c r="F152" s="313" t="str">
        <f t="shared" si="28"/>
        <v>否</v>
      </c>
      <c r="G152" s="297" t="str">
        <f t="shared" si="25"/>
        <v>项</v>
      </c>
    </row>
    <row r="153" s="298" customFormat="1" ht="38" customHeight="1" spans="1:7">
      <c r="A153" s="314" t="s">
        <v>2828</v>
      </c>
      <c r="B153" s="315" t="s">
        <v>2829</v>
      </c>
      <c r="C153" s="316">
        <v>0</v>
      </c>
      <c r="D153" s="316"/>
      <c r="E153" s="317" t="str">
        <f t="shared" si="30"/>
        <v/>
      </c>
      <c r="F153" s="313" t="str">
        <f t="shared" si="28"/>
        <v>否</v>
      </c>
      <c r="G153" s="297" t="str">
        <f t="shared" si="25"/>
        <v>项</v>
      </c>
    </row>
    <row r="154" s="298" customFormat="1" ht="38" customHeight="1" spans="1:7">
      <c r="A154" s="314" t="s">
        <v>2830</v>
      </c>
      <c r="B154" s="315" t="s">
        <v>2831</v>
      </c>
      <c r="C154" s="316">
        <f>SUM(C155:C160)</f>
        <v>0</v>
      </c>
      <c r="D154" s="316"/>
      <c r="E154" s="312"/>
      <c r="F154" s="313" t="str">
        <f t="shared" si="28"/>
        <v>否</v>
      </c>
      <c r="G154" s="297" t="str">
        <f t="shared" si="25"/>
        <v>款</v>
      </c>
    </row>
    <row r="155" s="298" customFormat="1" ht="38" customHeight="1" spans="1:7">
      <c r="A155" s="314" t="s">
        <v>2832</v>
      </c>
      <c r="B155" s="315" t="s">
        <v>2833</v>
      </c>
      <c r="C155" s="316">
        <v>0</v>
      </c>
      <c r="D155" s="316"/>
      <c r="E155" s="317" t="str">
        <f t="shared" ref="E155:E160" si="31">IF(C155&gt;0,D155/C155-1,IF(C155&lt;0,-(D155/C155-1),""))</f>
        <v/>
      </c>
      <c r="F155" s="313" t="str">
        <f t="shared" si="28"/>
        <v>否</v>
      </c>
      <c r="G155" s="297" t="str">
        <f t="shared" si="25"/>
        <v>项</v>
      </c>
    </row>
    <row r="156" s="298" customFormat="1" ht="38" customHeight="1" spans="1:7">
      <c r="A156" s="314" t="s">
        <v>2834</v>
      </c>
      <c r="B156" s="315" t="s">
        <v>2835</v>
      </c>
      <c r="C156" s="316">
        <v>0</v>
      </c>
      <c r="D156" s="316"/>
      <c r="E156" s="317" t="str">
        <f t="shared" si="31"/>
        <v/>
      </c>
      <c r="F156" s="313" t="str">
        <f t="shared" si="28"/>
        <v>否</v>
      </c>
      <c r="G156" s="297" t="str">
        <f t="shared" si="25"/>
        <v>项</v>
      </c>
    </row>
    <row r="157" s="297" customFormat="1" ht="38" customHeight="1" spans="1:7">
      <c r="A157" s="314" t="s">
        <v>2836</v>
      </c>
      <c r="B157" s="315" t="s">
        <v>2837</v>
      </c>
      <c r="C157" s="316">
        <v>0</v>
      </c>
      <c r="D157" s="316"/>
      <c r="E157" s="317" t="str">
        <f t="shared" si="31"/>
        <v/>
      </c>
      <c r="F157" s="313" t="str">
        <f t="shared" si="28"/>
        <v>否</v>
      </c>
      <c r="G157" s="297" t="str">
        <f t="shared" si="25"/>
        <v>项</v>
      </c>
    </row>
    <row r="158" s="297" customFormat="1" ht="38" customHeight="1" spans="1:7">
      <c r="A158" s="314" t="s">
        <v>2838</v>
      </c>
      <c r="B158" s="315" t="s">
        <v>2839</v>
      </c>
      <c r="C158" s="316">
        <v>0</v>
      </c>
      <c r="D158" s="316"/>
      <c r="E158" s="317" t="str">
        <f t="shared" si="31"/>
        <v/>
      </c>
      <c r="F158" s="313" t="str">
        <f t="shared" si="28"/>
        <v>否</v>
      </c>
      <c r="G158" s="297" t="str">
        <f t="shared" si="25"/>
        <v>项</v>
      </c>
    </row>
    <row r="159" s="298" customFormat="1" ht="38" customHeight="1" spans="1:7">
      <c r="A159" s="314" t="s">
        <v>2840</v>
      </c>
      <c r="B159" s="315" t="s">
        <v>2841</v>
      </c>
      <c r="C159" s="316">
        <v>0</v>
      </c>
      <c r="D159" s="316"/>
      <c r="E159" s="317" t="str">
        <f t="shared" si="31"/>
        <v/>
      </c>
      <c r="F159" s="313" t="str">
        <f t="shared" si="28"/>
        <v>否</v>
      </c>
      <c r="G159" s="297" t="str">
        <f t="shared" si="25"/>
        <v>项</v>
      </c>
    </row>
    <row r="160" s="297" customFormat="1" ht="38" customHeight="1" spans="1:7">
      <c r="A160" s="314" t="s">
        <v>2842</v>
      </c>
      <c r="B160" s="315" t="s">
        <v>2843</v>
      </c>
      <c r="C160" s="316">
        <v>0</v>
      </c>
      <c r="D160" s="316"/>
      <c r="E160" s="317" t="str">
        <f t="shared" si="31"/>
        <v/>
      </c>
      <c r="F160" s="313" t="str">
        <f t="shared" si="28"/>
        <v>否</v>
      </c>
      <c r="G160" s="297" t="str">
        <f t="shared" si="25"/>
        <v>项</v>
      </c>
    </row>
    <row r="161" s="297" customFormat="1" ht="38" customHeight="1" spans="1:7">
      <c r="A161" s="314" t="s">
        <v>2844</v>
      </c>
      <c r="B161" s="315" t="s">
        <v>2845</v>
      </c>
      <c r="C161" s="316">
        <f>SUM(C162:C169)</f>
        <v>0</v>
      </c>
      <c r="D161" s="316"/>
      <c r="E161" s="312"/>
      <c r="F161" s="313" t="str">
        <f t="shared" si="28"/>
        <v>否</v>
      </c>
      <c r="G161" s="297" t="str">
        <f t="shared" si="25"/>
        <v>款</v>
      </c>
    </row>
    <row r="162" s="298" customFormat="1" ht="38" customHeight="1" spans="1:7">
      <c r="A162" s="314" t="s">
        <v>2846</v>
      </c>
      <c r="B162" s="315" t="s">
        <v>2847</v>
      </c>
      <c r="C162" s="316"/>
      <c r="D162" s="316"/>
      <c r="E162" s="317" t="str">
        <f t="shared" ref="E162:E169" si="32">IF(C162&gt;0,D162/C162-1,IF(C162&lt;0,-(D162/C162-1),""))</f>
        <v/>
      </c>
      <c r="F162" s="313" t="str">
        <f t="shared" si="28"/>
        <v>否</v>
      </c>
      <c r="G162" s="297" t="str">
        <f t="shared" si="25"/>
        <v>项</v>
      </c>
    </row>
    <row r="163" s="298" customFormat="1" ht="38" customHeight="1" spans="1:7">
      <c r="A163" s="314" t="s">
        <v>2848</v>
      </c>
      <c r="B163" s="315" t="s">
        <v>2849</v>
      </c>
      <c r="C163" s="316"/>
      <c r="D163" s="316"/>
      <c r="E163" s="317" t="str">
        <f t="shared" si="32"/>
        <v/>
      </c>
      <c r="F163" s="313" t="str">
        <f t="shared" si="28"/>
        <v>否</v>
      </c>
      <c r="G163" s="297" t="str">
        <f t="shared" si="25"/>
        <v>项</v>
      </c>
    </row>
    <row r="164" s="298" customFormat="1" ht="38" customHeight="1" spans="1:7">
      <c r="A164" s="314" t="s">
        <v>2850</v>
      </c>
      <c r="B164" s="315" t="s">
        <v>2851</v>
      </c>
      <c r="C164" s="316"/>
      <c r="D164" s="316"/>
      <c r="E164" s="317" t="str">
        <f t="shared" si="32"/>
        <v/>
      </c>
      <c r="F164" s="313" t="str">
        <f t="shared" si="28"/>
        <v>否</v>
      </c>
      <c r="G164" s="297" t="str">
        <f t="shared" si="25"/>
        <v>项</v>
      </c>
    </row>
    <row r="165" s="298" customFormat="1" ht="38" customHeight="1" spans="1:7">
      <c r="A165" s="314" t="s">
        <v>2852</v>
      </c>
      <c r="B165" s="315" t="s">
        <v>2853</v>
      </c>
      <c r="C165" s="316"/>
      <c r="D165" s="316"/>
      <c r="E165" s="317" t="str">
        <f t="shared" si="32"/>
        <v/>
      </c>
      <c r="F165" s="313" t="str">
        <f t="shared" si="28"/>
        <v>否</v>
      </c>
      <c r="G165" s="297" t="str">
        <f t="shared" si="25"/>
        <v>项</v>
      </c>
    </row>
    <row r="166" s="298" customFormat="1" ht="38" customHeight="1" spans="1:7">
      <c r="A166" s="314" t="s">
        <v>2854</v>
      </c>
      <c r="B166" s="315" t="s">
        <v>2855</v>
      </c>
      <c r="C166" s="316"/>
      <c r="D166" s="316"/>
      <c r="E166" s="317" t="str">
        <f t="shared" si="32"/>
        <v/>
      </c>
      <c r="F166" s="313" t="str">
        <f t="shared" si="28"/>
        <v>否</v>
      </c>
      <c r="G166" s="297" t="str">
        <f t="shared" si="25"/>
        <v>项</v>
      </c>
    </row>
    <row r="167" s="298" customFormat="1" ht="38" customHeight="1" spans="1:7">
      <c r="A167" s="314" t="s">
        <v>2856</v>
      </c>
      <c r="B167" s="315" t="s">
        <v>2857</v>
      </c>
      <c r="C167" s="316"/>
      <c r="D167" s="316"/>
      <c r="E167" s="317" t="str">
        <f t="shared" si="32"/>
        <v/>
      </c>
      <c r="F167" s="313" t="str">
        <f t="shared" si="28"/>
        <v>否</v>
      </c>
      <c r="G167" s="297" t="str">
        <f t="shared" si="25"/>
        <v>项</v>
      </c>
    </row>
    <row r="168" s="298" customFormat="1" ht="38" customHeight="1" spans="1:7">
      <c r="A168" s="314" t="s">
        <v>2858</v>
      </c>
      <c r="B168" s="315" t="s">
        <v>2859</v>
      </c>
      <c r="C168" s="316"/>
      <c r="D168" s="316"/>
      <c r="E168" s="317" t="str">
        <f t="shared" si="32"/>
        <v/>
      </c>
      <c r="F168" s="313" t="str">
        <f t="shared" si="28"/>
        <v>否</v>
      </c>
      <c r="G168" s="297" t="str">
        <f t="shared" si="25"/>
        <v>项</v>
      </c>
    </row>
    <row r="169" s="297" customFormat="1" ht="38" customHeight="1" spans="1:7">
      <c r="A169" s="314" t="s">
        <v>2860</v>
      </c>
      <c r="B169" s="315" t="s">
        <v>2861</v>
      </c>
      <c r="C169" s="316">
        <v>0</v>
      </c>
      <c r="D169" s="316"/>
      <c r="E169" s="317" t="str">
        <f t="shared" si="32"/>
        <v/>
      </c>
      <c r="F169" s="313" t="str">
        <f t="shared" si="28"/>
        <v>否</v>
      </c>
      <c r="G169" s="297" t="str">
        <f t="shared" si="25"/>
        <v>项</v>
      </c>
    </row>
    <row r="170" s="297" customFormat="1" ht="38" customHeight="1" spans="1:7">
      <c r="A170" s="314" t="s">
        <v>2862</v>
      </c>
      <c r="B170" s="315" t="s">
        <v>2863</v>
      </c>
      <c r="C170" s="316">
        <f>SUM(C171:C172)</f>
        <v>0</v>
      </c>
      <c r="D170" s="316"/>
      <c r="E170" s="312"/>
      <c r="F170" s="313" t="str">
        <f t="shared" si="28"/>
        <v>否</v>
      </c>
      <c r="G170" s="297" t="str">
        <f t="shared" si="25"/>
        <v>款</v>
      </c>
    </row>
    <row r="171" s="298" customFormat="1" ht="38" customHeight="1" spans="1:7">
      <c r="A171" s="314" t="s">
        <v>2864</v>
      </c>
      <c r="B171" s="315" t="s">
        <v>2786</v>
      </c>
      <c r="C171" s="316">
        <v>0</v>
      </c>
      <c r="D171" s="316"/>
      <c r="E171" s="317" t="str">
        <f t="shared" ref="E171:E175" si="33">IF(C171&gt;0,D171/C171-1,IF(C171&lt;0,-(D171/C171-1),""))</f>
        <v/>
      </c>
      <c r="F171" s="313" t="str">
        <f t="shared" si="28"/>
        <v>否</v>
      </c>
      <c r="G171" s="297" t="str">
        <f t="shared" si="25"/>
        <v>项</v>
      </c>
    </row>
    <row r="172" s="298" customFormat="1" ht="38" customHeight="1" spans="1:7">
      <c r="A172" s="314" t="s">
        <v>2865</v>
      </c>
      <c r="B172" s="315" t="s">
        <v>2866</v>
      </c>
      <c r="C172" s="316">
        <v>0</v>
      </c>
      <c r="D172" s="316"/>
      <c r="E172" s="317" t="str">
        <f t="shared" si="33"/>
        <v/>
      </c>
      <c r="F172" s="313" t="str">
        <f t="shared" si="28"/>
        <v>否</v>
      </c>
      <c r="G172" s="297" t="str">
        <f t="shared" si="25"/>
        <v>项</v>
      </c>
    </row>
    <row r="173" s="298" customFormat="1" ht="38" customHeight="1" spans="1:7">
      <c r="A173" s="314" t="s">
        <v>2867</v>
      </c>
      <c r="B173" s="315" t="s">
        <v>2868</v>
      </c>
      <c r="C173" s="316">
        <f>SUM(C174:C175)</f>
        <v>48000</v>
      </c>
      <c r="D173" s="316"/>
      <c r="E173" s="312"/>
      <c r="F173" s="313" t="str">
        <f t="shared" si="28"/>
        <v>是</v>
      </c>
      <c r="G173" s="297" t="str">
        <f t="shared" si="25"/>
        <v>款</v>
      </c>
    </row>
    <row r="174" s="298" customFormat="1" ht="38" customHeight="1" spans="1:7">
      <c r="A174" s="314" t="s">
        <v>2869</v>
      </c>
      <c r="B174" s="315" t="s">
        <v>2786</v>
      </c>
      <c r="C174" s="316">
        <v>48000</v>
      </c>
      <c r="D174" s="316"/>
      <c r="E174" s="317">
        <f t="shared" si="33"/>
        <v>-1</v>
      </c>
      <c r="F174" s="313" t="str">
        <f t="shared" si="28"/>
        <v>是</v>
      </c>
      <c r="G174" s="297" t="str">
        <f t="shared" si="25"/>
        <v>项</v>
      </c>
    </row>
    <row r="175" s="298" customFormat="1" ht="38" customHeight="1" spans="1:7">
      <c r="A175" s="314" t="s">
        <v>2870</v>
      </c>
      <c r="B175" s="315" t="s">
        <v>2871</v>
      </c>
      <c r="C175" s="316"/>
      <c r="D175" s="316"/>
      <c r="E175" s="317" t="str">
        <f t="shared" si="33"/>
        <v/>
      </c>
      <c r="F175" s="313" t="str">
        <f t="shared" si="28"/>
        <v>否</v>
      </c>
      <c r="G175" s="297" t="str">
        <f t="shared" si="25"/>
        <v>项</v>
      </c>
    </row>
    <row r="176" s="298" customFormat="1" ht="38" customHeight="1" spans="1:7">
      <c r="A176" s="314" t="s">
        <v>2872</v>
      </c>
      <c r="B176" s="315" t="s">
        <v>2873</v>
      </c>
      <c r="C176" s="316"/>
      <c r="D176" s="316"/>
      <c r="E176" s="312"/>
      <c r="F176" s="313" t="str">
        <f t="shared" si="28"/>
        <v>否</v>
      </c>
      <c r="G176" s="297" t="str">
        <f t="shared" si="25"/>
        <v>款</v>
      </c>
    </row>
    <row r="177" s="297" customFormat="1" ht="38" customHeight="1" spans="1:7">
      <c r="A177" s="314" t="s">
        <v>2874</v>
      </c>
      <c r="B177" s="315" t="s">
        <v>2875</v>
      </c>
      <c r="C177" s="316"/>
      <c r="D177" s="316"/>
      <c r="E177" s="312"/>
      <c r="F177" s="313" t="str">
        <f t="shared" si="28"/>
        <v>否</v>
      </c>
      <c r="G177" s="297" t="str">
        <f t="shared" si="25"/>
        <v>款</v>
      </c>
    </row>
    <row r="178" s="297" customFormat="1" ht="38" customHeight="1" spans="1:7">
      <c r="A178" s="314" t="s">
        <v>2876</v>
      </c>
      <c r="B178" s="315" t="s">
        <v>2805</v>
      </c>
      <c r="C178" s="316">
        <v>0</v>
      </c>
      <c r="D178" s="316"/>
      <c r="E178" s="317" t="str">
        <f t="shared" ref="E178:E180" si="34">IF(C178&gt;0,D178/C178-1,IF(C178&lt;0,-(D178/C178-1),""))</f>
        <v/>
      </c>
      <c r="F178" s="313" t="str">
        <f t="shared" si="28"/>
        <v>否</v>
      </c>
      <c r="G178" s="297" t="str">
        <f t="shared" si="25"/>
        <v>项</v>
      </c>
    </row>
    <row r="179" s="297" customFormat="1" ht="38" customHeight="1" spans="1:7">
      <c r="A179" s="314" t="s">
        <v>2877</v>
      </c>
      <c r="B179" s="315" t="s">
        <v>2809</v>
      </c>
      <c r="C179" s="316">
        <v>0</v>
      </c>
      <c r="D179" s="316"/>
      <c r="E179" s="317" t="str">
        <f t="shared" si="34"/>
        <v/>
      </c>
      <c r="F179" s="313" t="str">
        <f t="shared" si="28"/>
        <v>否</v>
      </c>
      <c r="G179" s="297" t="str">
        <f t="shared" si="25"/>
        <v>项</v>
      </c>
    </row>
    <row r="180" s="298" customFormat="1" ht="38" customHeight="1" spans="1:7">
      <c r="A180" s="314" t="s">
        <v>2878</v>
      </c>
      <c r="B180" s="315" t="s">
        <v>2879</v>
      </c>
      <c r="C180" s="316">
        <v>0</v>
      </c>
      <c r="D180" s="316"/>
      <c r="E180" s="317" t="str">
        <f t="shared" si="34"/>
        <v/>
      </c>
      <c r="F180" s="313" t="str">
        <f t="shared" si="28"/>
        <v>否</v>
      </c>
      <c r="G180" s="297" t="str">
        <f t="shared" si="25"/>
        <v>项</v>
      </c>
    </row>
    <row r="181" s="297" customFormat="1" ht="38" customHeight="1" spans="1:7">
      <c r="A181" s="309" t="s">
        <v>96</v>
      </c>
      <c r="B181" s="310" t="s">
        <v>2880</v>
      </c>
      <c r="C181" s="311"/>
      <c r="D181" s="311"/>
      <c r="E181" s="312"/>
      <c r="F181" s="313" t="str">
        <f t="shared" si="28"/>
        <v>是</v>
      </c>
      <c r="G181" s="297" t="str">
        <f t="shared" si="25"/>
        <v>类</v>
      </c>
    </row>
    <row r="182" s="297" customFormat="1" ht="38" customHeight="1" spans="1:7">
      <c r="A182" s="314" t="s">
        <v>2881</v>
      </c>
      <c r="B182" s="315" t="s">
        <v>2882</v>
      </c>
      <c r="C182" s="316"/>
      <c r="D182" s="316"/>
      <c r="E182" s="312"/>
      <c r="F182" s="313" t="str">
        <f t="shared" si="28"/>
        <v>否</v>
      </c>
      <c r="G182" s="297" t="str">
        <f t="shared" si="25"/>
        <v>款</v>
      </c>
    </row>
    <row r="183" s="297" customFormat="1" ht="38" customHeight="1" spans="1:7">
      <c r="A183" s="314" t="s">
        <v>2883</v>
      </c>
      <c r="B183" s="315" t="s">
        <v>2884</v>
      </c>
      <c r="C183" s="316"/>
      <c r="D183" s="316"/>
      <c r="E183" s="317" t="str">
        <f t="shared" ref="E183:E189" si="35">IF(C183&gt;0,D183/C183-1,IF(C183&lt;0,-(D183/C183-1),""))</f>
        <v/>
      </c>
      <c r="F183" s="313" t="str">
        <f t="shared" si="28"/>
        <v>否</v>
      </c>
      <c r="G183" s="297" t="str">
        <f t="shared" si="25"/>
        <v>项</v>
      </c>
    </row>
    <row r="184" s="298" customFormat="1" ht="38" customHeight="1" spans="1:7">
      <c r="A184" s="314" t="s">
        <v>2885</v>
      </c>
      <c r="B184" s="315" t="s">
        <v>2886</v>
      </c>
      <c r="C184" s="316">
        <v>0</v>
      </c>
      <c r="D184" s="316"/>
      <c r="E184" s="317" t="str">
        <f t="shared" si="35"/>
        <v/>
      </c>
      <c r="F184" s="313" t="str">
        <f t="shared" si="28"/>
        <v>否</v>
      </c>
      <c r="G184" s="297" t="str">
        <f t="shared" si="25"/>
        <v>项</v>
      </c>
    </row>
    <row r="185" s="298" customFormat="1" ht="38" customHeight="1" spans="1:7">
      <c r="A185" s="309" t="s">
        <v>118</v>
      </c>
      <c r="B185" s="310" t="s">
        <v>2887</v>
      </c>
      <c r="C185" s="311">
        <f>SUBTOTAL(9,C186,C190,C199)</f>
        <v>8100</v>
      </c>
      <c r="D185" s="311">
        <f>SUBTOTAL(9,D186:D199)</f>
        <v>21682</v>
      </c>
      <c r="E185" s="312">
        <f>(D185-C185)/C185</f>
        <v>1.677</v>
      </c>
      <c r="F185" s="313" t="str">
        <f t="shared" si="28"/>
        <v>是</v>
      </c>
      <c r="G185" s="297" t="str">
        <f t="shared" si="25"/>
        <v>类</v>
      </c>
    </row>
    <row r="186" s="297" customFormat="1" ht="38" customHeight="1" spans="1:7">
      <c r="A186" s="314" t="s">
        <v>2888</v>
      </c>
      <c r="B186" s="315" t="s">
        <v>2889</v>
      </c>
      <c r="C186" s="316">
        <f>SUM(C187:C189)</f>
        <v>7543</v>
      </c>
      <c r="D186" s="316"/>
      <c r="E186" s="312">
        <f>(D186-C186)/C186</f>
        <v>-1</v>
      </c>
      <c r="F186" s="313" t="str">
        <f t="shared" si="28"/>
        <v>是</v>
      </c>
      <c r="G186" s="297" t="str">
        <f t="shared" si="25"/>
        <v>款</v>
      </c>
    </row>
    <row r="187" s="297" customFormat="1" ht="38" customHeight="1" spans="1:7">
      <c r="A187" s="314" t="s">
        <v>2890</v>
      </c>
      <c r="B187" s="315" t="s">
        <v>2891</v>
      </c>
      <c r="C187" s="316">
        <v>7543</v>
      </c>
      <c r="D187" s="316">
        <v>20000</v>
      </c>
      <c r="E187" s="317">
        <f t="shared" si="35"/>
        <v>1.651</v>
      </c>
      <c r="F187" s="313" t="str">
        <f t="shared" si="28"/>
        <v>是</v>
      </c>
      <c r="G187" s="297" t="str">
        <f t="shared" si="25"/>
        <v>项</v>
      </c>
    </row>
    <row r="188" s="298" customFormat="1" ht="38" customHeight="1" spans="1:7">
      <c r="A188" s="314" t="s">
        <v>2892</v>
      </c>
      <c r="B188" s="315" t="s">
        <v>2893</v>
      </c>
      <c r="C188" s="316"/>
      <c r="D188" s="316"/>
      <c r="E188" s="317" t="str">
        <f t="shared" si="35"/>
        <v/>
      </c>
      <c r="F188" s="313" t="str">
        <f t="shared" si="28"/>
        <v>否</v>
      </c>
      <c r="G188" s="297" t="str">
        <f t="shared" si="25"/>
        <v>项</v>
      </c>
    </row>
    <row r="189" s="298" customFormat="1" ht="38" customHeight="1" spans="1:7">
      <c r="A189" s="314" t="s">
        <v>2894</v>
      </c>
      <c r="B189" s="315" t="s">
        <v>2895</v>
      </c>
      <c r="C189" s="316"/>
      <c r="D189" s="316"/>
      <c r="E189" s="317" t="str">
        <f t="shared" si="35"/>
        <v/>
      </c>
      <c r="F189" s="313" t="str">
        <f t="shared" si="28"/>
        <v>否</v>
      </c>
      <c r="G189" s="297" t="str">
        <f t="shared" si="25"/>
        <v>项</v>
      </c>
    </row>
    <row r="190" s="297" customFormat="1" ht="38" customHeight="1" spans="1:7">
      <c r="A190" s="314" t="s">
        <v>2896</v>
      </c>
      <c r="B190" s="315" t="s">
        <v>2897</v>
      </c>
      <c r="C190" s="316"/>
      <c r="D190" s="316"/>
      <c r="E190" s="312"/>
      <c r="F190" s="313" t="str">
        <f t="shared" si="28"/>
        <v>否</v>
      </c>
      <c r="G190" s="297" t="str">
        <f t="shared" si="25"/>
        <v>款</v>
      </c>
    </row>
    <row r="191" s="298" customFormat="1" ht="38" customHeight="1" spans="1:7">
      <c r="A191" s="314" t="s">
        <v>2898</v>
      </c>
      <c r="B191" s="315" t="s">
        <v>2899</v>
      </c>
      <c r="C191" s="316">
        <v>0</v>
      </c>
      <c r="D191" s="316"/>
      <c r="E191" s="317" t="str">
        <f t="shared" ref="E191:E198" si="36">IF(C191&gt;0,D191/C191-1,IF(C191&lt;0,-(D191/C191-1),""))</f>
        <v/>
      </c>
      <c r="F191" s="313" t="str">
        <f t="shared" si="28"/>
        <v>否</v>
      </c>
      <c r="G191" s="297" t="str">
        <f t="shared" ref="G191:G254" si="37">IF(LEN(A191)=3,"类",IF(LEN(A191)=5,"款","项"))</f>
        <v>项</v>
      </c>
    </row>
    <row r="192" s="297" customFormat="1" ht="38" customHeight="1" spans="1:7">
      <c r="A192" s="314" t="s">
        <v>2900</v>
      </c>
      <c r="B192" s="315" t="s">
        <v>2901</v>
      </c>
      <c r="C192" s="316">
        <v>0</v>
      </c>
      <c r="D192" s="316"/>
      <c r="E192" s="317" t="str">
        <f t="shared" si="36"/>
        <v/>
      </c>
      <c r="F192" s="313" t="str">
        <f t="shared" si="28"/>
        <v>否</v>
      </c>
      <c r="G192" s="297" t="str">
        <f t="shared" si="37"/>
        <v>项</v>
      </c>
    </row>
    <row r="193" s="297" customFormat="1" ht="38" customHeight="1" spans="1:7">
      <c r="A193" s="314" t="s">
        <v>2902</v>
      </c>
      <c r="B193" s="315" t="s">
        <v>2903</v>
      </c>
      <c r="C193" s="316"/>
      <c r="D193" s="316"/>
      <c r="E193" s="317" t="str">
        <f t="shared" si="36"/>
        <v/>
      </c>
      <c r="F193" s="313" t="str">
        <f t="shared" si="28"/>
        <v>否</v>
      </c>
      <c r="G193" s="297" t="str">
        <f t="shared" si="37"/>
        <v>项</v>
      </c>
    </row>
    <row r="194" s="297" customFormat="1" ht="38" customHeight="1" spans="1:7">
      <c r="A194" s="314" t="s">
        <v>2904</v>
      </c>
      <c r="B194" s="315" t="s">
        <v>2905</v>
      </c>
      <c r="C194" s="316"/>
      <c r="D194" s="316"/>
      <c r="E194" s="317" t="str">
        <f t="shared" si="36"/>
        <v/>
      </c>
      <c r="F194" s="313" t="str">
        <f t="shared" si="28"/>
        <v>否</v>
      </c>
      <c r="G194" s="297" t="str">
        <f t="shared" si="37"/>
        <v>项</v>
      </c>
    </row>
    <row r="195" s="297" customFormat="1" ht="38" customHeight="1" spans="1:7">
      <c r="A195" s="314" t="s">
        <v>2906</v>
      </c>
      <c r="B195" s="315" t="s">
        <v>2907</v>
      </c>
      <c r="C195" s="316"/>
      <c r="D195" s="316"/>
      <c r="E195" s="317" t="str">
        <f t="shared" si="36"/>
        <v/>
      </c>
      <c r="F195" s="313" t="str">
        <f t="shared" si="28"/>
        <v>否</v>
      </c>
      <c r="G195" s="297" t="str">
        <f t="shared" si="37"/>
        <v>项</v>
      </c>
    </row>
    <row r="196" s="297" customFormat="1" ht="38" customHeight="1" spans="1:7">
      <c r="A196" s="314" t="s">
        <v>2908</v>
      </c>
      <c r="B196" s="315" t="s">
        <v>2909</v>
      </c>
      <c r="C196" s="316"/>
      <c r="D196" s="316"/>
      <c r="E196" s="317" t="str">
        <f t="shared" si="36"/>
        <v/>
      </c>
      <c r="F196" s="313" t="str">
        <f t="shared" si="28"/>
        <v>否</v>
      </c>
      <c r="G196" s="297" t="str">
        <f t="shared" si="37"/>
        <v>项</v>
      </c>
    </row>
    <row r="197" s="298" customFormat="1" ht="38" customHeight="1" spans="1:7">
      <c r="A197" s="314" t="s">
        <v>2910</v>
      </c>
      <c r="B197" s="315" t="s">
        <v>2911</v>
      </c>
      <c r="C197" s="316"/>
      <c r="D197" s="316"/>
      <c r="E197" s="317" t="str">
        <f t="shared" si="36"/>
        <v/>
      </c>
      <c r="F197" s="313" t="str">
        <f t="shared" si="28"/>
        <v>否</v>
      </c>
      <c r="G197" s="297" t="str">
        <f t="shared" si="37"/>
        <v>项</v>
      </c>
    </row>
    <row r="198" s="297" customFormat="1" ht="38" customHeight="1" spans="1:7">
      <c r="A198" s="314" t="s">
        <v>2912</v>
      </c>
      <c r="B198" s="315" t="s">
        <v>2913</v>
      </c>
      <c r="C198" s="316"/>
      <c r="D198" s="316"/>
      <c r="E198" s="317" t="str">
        <f t="shared" si="36"/>
        <v/>
      </c>
      <c r="F198" s="313" t="str">
        <f t="shared" si="28"/>
        <v>否</v>
      </c>
      <c r="G198" s="297" t="str">
        <f t="shared" si="37"/>
        <v>项</v>
      </c>
    </row>
    <row r="199" s="297" customFormat="1" ht="38" customHeight="1" spans="1:7">
      <c r="A199" s="314" t="s">
        <v>2914</v>
      </c>
      <c r="B199" s="315" t="s">
        <v>2915</v>
      </c>
      <c r="C199" s="316">
        <f>SUM(C200:C210)</f>
        <v>557</v>
      </c>
      <c r="D199" s="316">
        <f>SUM(D200:D210)</f>
        <v>1682</v>
      </c>
      <c r="E199" s="312">
        <f>(D199-C199)/C199</f>
        <v>2.02</v>
      </c>
      <c r="F199" s="313" t="str">
        <f t="shared" si="28"/>
        <v>是</v>
      </c>
      <c r="G199" s="297" t="str">
        <f t="shared" si="37"/>
        <v>款</v>
      </c>
    </row>
    <row r="200" s="297" customFormat="1" ht="38" customHeight="1" spans="1:7">
      <c r="A200" s="318">
        <v>2296001</v>
      </c>
      <c r="B200" s="315" t="s">
        <v>2916</v>
      </c>
      <c r="C200" s="316"/>
      <c r="D200" s="316"/>
      <c r="E200" s="317" t="str">
        <f t="shared" ref="E200:E210" si="38">IF(C200&gt;0,D200/C200-1,IF(C200&lt;0,-(D200/C200-1),""))</f>
        <v/>
      </c>
      <c r="F200" s="313" t="str">
        <f t="shared" si="28"/>
        <v>否</v>
      </c>
      <c r="G200" s="297" t="str">
        <f t="shared" si="37"/>
        <v>项</v>
      </c>
    </row>
    <row r="201" s="298" customFormat="1" ht="38" customHeight="1" spans="1:7">
      <c r="A201" s="314" t="s">
        <v>2917</v>
      </c>
      <c r="B201" s="315" t="s">
        <v>2918</v>
      </c>
      <c r="C201" s="316">
        <v>237</v>
      </c>
      <c r="D201" s="316">
        <v>788</v>
      </c>
      <c r="E201" s="317">
        <f t="shared" si="38"/>
        <v>2.325</v>
      </c>
      <c r="F201" s="313" t="str">
        <f t="shared" si="28"/>
        <v>是</v>
      </c>
      <c r="G201" s="297" t="str">
        <f t="shared" si="37"/>
        <v>项</v>
      </c>
    </row>
    <row r="202" s="297" customFormat="1" ht="38" customHeight="1" spans="1:7">
      <c r="A202" s="314" t="s">
        <v>2919</v>
      </c>
      <c r="B202" s="315" t="s">
        <v>2920</v>
      </c>
      <c r="C202" s="316">
        <v>2</v>
      </c>
      <c r="D202" s="316">
        <v>59</v>
      </c>
      <c r="E202" s="317">
        <f t="shared" si="38"/>
        <v>28.5</v>
      </c>
      <c r="F202" s="313" t="str">
        <f t="shared" si="28"/>
        <v>是</v>
      </c>
      <c r="G202" s="297" t="str">
        <f t="shared" si="37"/>
        <v>项</v>
      </c>
    </row>
    <row r="203" s="297" customFormat="1" ht="38" customHeight="1" spans="1:7">
      <c r="A203" s="314" t="s">
        <v>2921</v>
      </c>
      <c r="B203" s="315" t="s">
        <v>2922</v>
      </c>
      <c r="C203" s="316"/>
      <c r="D203" s="316">
        <v>13</v>
      </c>
      <c r="E203" s="317" t="str">
        <f t="shared" si="38"/>
        <v/>
      </c>
      <c r="F203" s="313" t="str">
        <f t="shared" si="28"/>
        <v>是</v>
      </c>
      <c r="G203" s="297" t="str">
        <f t="shared" si="37"/>
        <v>项</v>
      </c>
    </row>
    <row r="204" s="297" customFormat="1" ht="38" customHeight="1" spans="1:7">
      <c r="A204" s="314" t="s">
        <v>2923</v>
      </c>
      <c r="B204" s="315" t="s">
        <v>2924</v>
      </c>
      <c r="C204" s="316"/>
      <c r="D204" s="316"/>
      <c r="E204" s="317" t="str">
        <f t="shared" si="38"/>
        <v/>
      </c>
      <c r="F204" s="313" t="str">
        <f t="shared" ref="F204:F267" si="39">IF(LEN(A204)=3,"是",IF(B204&lt;&gt;"",IF(SUM(C204:D204)&lt;&gt;0,"是","否"),"是"))</f>
        <v>否</v>
      </c>
      <c r="G204" s="297" t="str">
        <f t="shared" si="37"/>
        <v>项</v>
      </c>
    </row>
    <row r="205" s="297" customFormat="1" ht="38" customHeight="1" spans="1:7">
      <c r="A205" s="314" t="s">
        <v>2925</v>
      </c>
      <c r="B205" s="315" t="s">
        <v>2926</v>
      </c>
      <c r="C205" s="316">
        <v>221</v>
      </c>
      <c r="D205" s="316">
        <v>261</v>
      </c>
      <c r="E205" s="317">
        <f t="shared" si="38"/>
        <v>0.181</v>
      </c>
      <c r="F205" s="313" t="str">
        <f t="shared" si="39"/>
        <v>是</v>
      </c>
      <c r="G205" s="297" t="str">
        <f t="shared" si="37"/>
        <v>项</v>
      </c>
    </row>
    <row r="206" s="298" customFormat="1" ht="38" customHeight="1" spans="1:7">
      <c r="A206" s="314" t="s">
        <v>2927</v>
      </c>
      <c r="B206" s="315" t="s">
        <v>2928</v>
      </c>
      <c r="C206" s="316"/>
      <c r="D206" s="316"/>
      <c r="E206" s="317" t="str">
        <f t="shared" si="38"/>
        <v/>
      </c>
      <c r="F206" s="313" t="str">
        <f t="shared" si="39"/>
        <v>否</v>
      </c>
      <c r="G206" s="297" t="str">
        <f t="shared" si="37"/>
        <v>项</v>
      </c>
    </row>
    <row r="207" s="298" customFormat="1" ht="38" customHeight="1" spans="1:7">
      <c r="A207" s="314" t="s">
        <v>2929</v>
      </c>
      <c r="B207" s="315" t="s">
        <v>2930</v>
      </c>
      <c r="C207" s="316"/>
      <c r="D207" s="316"/>
      <c r="E207" s="317" t="str">
        <f t="shared" si="38"/>
        <v/>
      </c>
      <c r="F207" s="313" t="str">
        <f t="shared" si="39"/>
        <v>否</v>
      </c>
      <c r="G207" s="297" t="str">
        <f t="shared" si="37"/>
        <v>项</v>
      </c>
    </row>
    <row r="208" s="298" customFormat="1" ht="38" customHeight="1" spans="1:7">
      <c r="A208" s="314" t="s">
        <v>2931</v>
      </c>
      <c r="B208" s="315" t="s">
        <v>2932</v>
      </c>
      <c r="C208" s="316"/>
      <c r="D208" s="316"/>
      <c r="E208" s="317" t="str">
        <f t="shared" si="38"/>
        <v/>
      </c>
      <c r="F208" s="313" t="str">
        <f t="shared" si="39"/>
        <v>否</v>
      </c>
      <c r="G208" s="297" t="str">
        <f t="shared" si="37"/>
        <v>项</v>
      </c>
    </row>
    <row r="209" s="297" customFormat="1" ht="38" customHeight="1" spans="1:7">
      <c r="A209" s="314" t="s">
        <v>2933</v>
      </c>
      <c r="B209" s="315" t="s">
        <v>2934</v>
      </c>
      <c r="C209" s="316"/>
      <c r="D209" s="316"/>
      <c r="E209" s="317" t="str">
        <f t="shared" si="38"/>
        <v/>
      </c>
      <c r="F209" s="313" t="str">
        <f t="shared" si="39"/>
        <v>否</v>
      </c>
      <c r="G209" s="297" t="str">
        <f t="shared" si="37"/>
        <v>项</v>
      </c>
    </row>
    <row r="210" s="298" customFormat="1" ht="38" customHeight="1" spans="1:7">
      <c r="A210" s="314" t="s">
        <v>2935</v>
      </c>
      <c r="B210" s="315" t="s">
        <v>2936</v>
      </c>
      <c r="C210" s="316">
        <v>97</v>
      </c>
      <c r="D210" s="316">
        <v>561</v>
      </c>
      <c r="E210" s="317">
        <f t="shared" si="38"/>
        <v>4.784</v>
      </c>
      <c r="F210" s="313" t="str">
        <f t="shared" si="39"/>
        <v>是</v>
      </c>
      <c r="G210" s="297" t="str">
        <f t="shared" si="37"/>
        <v>项</v>
      </c>
    </row>
    <row r="211" s="298" customFormat="1" ht="38" customHeight="1" spans="1:7">
      <c r="A211" s="309" t="s">
        <v>114</v>
      </c>
      <c r="B211" s="310" t="s">
        <v>2937</v>
      </c>
      <c r="C211" s="311">
        <f>SUM(C212:C227)</f>
        <v>6389</v>
      </c>
      <c r="D211" s="311">
        <f>SUM(D212:D227)</f>
        <v>8215</v>
      </c>
      <c r="E211" s="312">
        <f>(D211-C211)/C211</f>
        <v>0.286</v>
      </c>
      <c r="F211" s="313" t="str">
        <f t="shared" si="39"/>
        <v>是</v>
      </c>
      <c r="G211" s="297" t="str">
        <f t="shared" si="37"/>
        <v>类</v>
      </c>
    </row>
    <row r="212" s="298" customFormat="1" ht="38" customHeight="1" spans="1:7">
      <c r="A212" s="314" t="s">
        <v>2938</v>
      </c>
      <c r="B212" s="315" t="s">
        <v>2939</v>
      </c>
      <c r="C212" s="316">
        <v>0</v>
      </c>
      <c r="D212" s="316"/>
      <c r="E212" s="317" t="str">
        <f t="shared" ref="E212:E227" si="40">IF(C212&gt;0,D212/C212-1,IF(C212&lt;0,-(D212/C212-1),""))</f>
        <v/>
      </c>
      <c r="F212" s="313" t="str">
        <f t="shared" si="39"/>
        <v>否</v>
      </c>
      <c r="G212" s="297" t="str">
        <f t="shared" si="37"/>
        <v>项</v>
      </c>
    </row>
    <row r="213" s="298" customFormat="1" ht="38" customHeight="1" spans="1:7">
      <c r="A213" s="314" t="s">
        <v>2940</v>
      </c>
      <c r="B213" s="315" t="s">
        <v>2941</v>
      </c>
      <c r="C213" s="316">
        <v>0</v>
      </c>
      <c r="D213" s="316"/>
      <c r="E213" s="317" t="str">
        <f t="shared" si="40"/>
        <v/>
      </c>
      <c r="F213" s="313" t="str">
        <f t="shared" si="39"/>
        <v>否</v>
      </c>
      <c r="G213" s="297" t="str">
        <f t="shared" si="37"/>
        <v>项</v>
      </c>
    </row>
    <row r="214" s="298" customFormat="1" ht="38" customHeight="1" spans="1:7">
      <c r="A214" s="314" t="s">
        <v>2942</v>
      </c>
      <c r="B214" s="315" t="s">
        <v>2943</v>
      </c>
      <c r="C214" s="316">
        <v>0</v>
      </c>
      <c r="D214" s="316"/>
      <c r="E214" s="317" t="str">
        <f t="shared" si="40"/>
        <v/>
      </c>
      <c r="F214" s="313" t="str">
        <f t="shared" si="39"/>
        <v>否</v>
      </c>
      <c r="G214" s="297" t="str">
        <f t="shared" si="37"/>
        <v>项</v>
      </c>
    </row>
    <row r="215" s="298" customFormat="1" ht="38" customHeight="1" spans="1:7">
      <c r="A215" s="314" t="s">
        <v>2944</v>
      </c>
      <c r="B215" s="315" t="s">
        <v>2945</v>
      </c>
      <c r="C215" s="316">
        <v>224</v>
      </c>
      <c r="D215" s="316">
        <v>214</v>
      </c>
      <c r="E215" s="317">
        <f t="shared" si="40"/>
        <v>-0.045</v>
      </c>
      <c r="F215" s="313" t="str">
        <f t="shared" si="39"/>
        <v>是</v>
      </c>
      <c r="G215" s="297" t="str">
        <f t="shared" si="37"/>
        <v>项</v>
      </c>
    </row>
    <row r="216" s="298" customFormat="1" ht="38" customHeight="1" spans="1:7">
      <c r="A216" s="314" t="s">
        <v>2946</v>
      </c>
      <c r="B216" s="315" t="s">
        <v>2947</v>
      </c>
      <c r="C216" s="316">
        <v>0</v>
      </c>
      <c r="D216" s="316"/>
      <c r="E216" s="317" t="str">
        <f t="shared" si="40"/>
        <v/>
      </c>
      <c r="F216" s="313" t="str">
        <f t="shared" si="39"/>
        <v>否</v>
      </c>
      <c r="G216" s="297" t="str">
        <f t="shared" si="37"/>
        <v>项</v>
      </c>
    </row>
    <row r="217" s="297" customFormat="1" ht="38" customHeight="1" spans="1:7">
      <c r="A217" s="314" t="s">
        <v>2948</v>
      </c>
      <c r="B217" s="315" t="s">
        <v>2949</v>
      </c>
      <c r="C217" s="316"/>
      <c r="D217" s="316"/>
      <c r="E217" s="317" t="str">
        <f t="shared" si="40"/>
        <v/>
      </c>
      <c r="F217" s="313" t="str">
        <f t="shared" si="39"/>
        <v>否</v>
      </c>
      <c r="G217" s="297" t="str">
        <f t="shared" si="37"/>
        <v>项</v>
      </c>
    </row>
    <row r="218" s="297" customFormat="1" ht="38" customHeight="1" spans="1:7">
      <c r="A218" s="314" t="s">
        <v>2950</v>
      </c>
      <c r="B218" s="315" t="s">
        <v>2951</v>
      </c>
      <c r="C218" s="316"/>
      <c r="D218" s="316"/>
      <c r="E218" s="317" t="str">
        <f t="shared" si="40"/>
        <v/>
      </c>
      <c r="F218" s="313" t="str">
        <f t="shared" si="39"/>
        <v>否</v>
      </c>
      <c r="G218" s="297" t="str">
        <f t="shared" si="37"/>
        <v>项</v>
      </c>
    </row>
    <row r="219" s="297" customFormat="1" ht="38" customHeight="1" spans="1:7">
      <c r="A219" s="314" t="s">
        <v>2952</v>
      </c>
      <c r="B219" s="315" t="s">
        <v>2953</v>
      </c>
      <c r="C219" s="316">
        <v>0</v>
      </c>
      <c r="D219" s="316"/>
      <c r="E219" s="317" t="str">
        <f t="shared" si="40"/>
        <v/>
      </c>
      <c r="F219" s="313" t="str">
        <f t="shared" si="39"/>
        <v>否</v>
      </c>
      <c r="G219" s="297" t="str">
        <f t="shared" si="37"/>
        <v>项</v>
      </c>
    </row>
    <row r="220" s="297" customFormat="1" ht="38" customHeight="1" spans="1:7">
      <c r="A220" s="314" t="s">
        <v>2954</v>
      </c>
      <c r="B220" s="315" t="s">
        <v>2955</v>
      </c>
      <c r="C220" s="316">
        <v>0</v>
      </c>
      <c r="D220" s="316"/>
      <c r="E220" s="317" t="str">
        <f t="shared" si="40"/>
        <v/>
      </c>
      <c r="F220" s="313" t="str">
        <f t="shared" si="39"/>
        <v>否</v>
      </c>
      <c r="G220" s="297" t="str">
        <f t="shared" si="37"/>
        <v>项</v>
      </c>
    </row>
    <row r="221" s="297" customFormat="1" ht="38" customHeight="1" spans="1:7">
      <c r="A221" s="314" t="s">
        <v>2956</v>
      </c>
      <c r="B221" s="315" t="s">
        <v>2957</v>
      </c>
      <c r="C221" s="316">
        <v>0</v>
      </c>
      <c r="D221" s="316"/>
      <c r="E221" s="317" t="str">
        <f t="shared" si="40"/>
        <v/>
      </c>
      <c r="F221" s="313" t="str">
        <f t="shared" si="39"/>
        <v>否</v>
      </c>
      <c r="G221" s="297" t="str">
        <f t="shared" si="37"/>
        <v>项</v>
      </c>
    </row>
    <row r="222" s="297" customFormat="1" ht="38" customHeight="1" spans="1:7">
      <c r="A222" s="314" t="s">
        <v>2958</v>
      </c>
      <c r="B222" s="315" t="s">
        <v>2959</v>
      </c>
      <c r="C222" s="316">
        <v>0</v>
      </c>
      <c r="D222" s="316"/>
      <c r="E222" s="317" t="str">
        <f t="shared" si="40"/>
        <v/>
      </c>
      <c r="F222" s="313" t="str">
        <f t="shared" si="39"/>
        <v>否</v>
      </c>
      <c r="G222" s="297" t="str">
        <f t="shared" si="37"/>
        <v>项</v>
      </c>
    </row>
    <row r="223" s="297" customFormat="1" ht="38" customHeight="1" spans="1:7">
      <c r="A223" s="314" t="s">
        <v>2960</v>
      </c>
      <c r="B223" s="315" t="s">
        <v>2961</v>
      </c>
      <c r="C223" s="316"/>
      <c r="D223" s="316"/>
      <c r="E223" s="317" t="str">
        <f t="shared" si="40"/>
        <v/>
      </c>
      <c r="F223" s="313" t="str">
        <f t="shared" si="39"/>
        <v>否</v>
      </c>
      <c r="G223" s="297" t="str">
        <f t="shared" si="37"/>
        <v>项</v>
      </c>
    </row>
    <row r="224" s="298" customFormat="1" ht="38" customHeight="1" spans="1:7">
      <c r="A224" s="314" t="s">
        <v>2962</v>
      </c>
      <c r="B224" s="315" t="s">
        <v>2963</v>
      </c>
      <c r="C224" s="316">
        <v>799</v>
      </c>
      <c r="D224" s="316"/>
      <c r="E224" s="317">
        <f t="shared" si="40"/>
        <v>-1</v>
      </c>
      <c r="F224" s="313" t="str">
        <f t="shared" si="39"/>
        <v>是</v>
      </c>
      <c r="G224" s="297" t="str">
        <f t="shared" si="37"/>
        <v>项</v>
      </c>
    </row>
    <row r="225" s="298" customFormat="1" ht="38" customHeight="1" spans="1:7">
      <c r="A225" s="314" t="s">
        <v>2964</v>
      </c>
      <c r="B225" s="315" t="s">
        <v>2965</v>
      </c>
      <c r="C225" s="316">
        <v>1435</v>
      </c>
      <c r="D225" s="316">
        <v>1436</v>
      </c>
      <c r="E225" s="317">
        <f t="shared" si="40"/>
        <v>0.001</v>
      </c>
      <c r="F225" s="313" t="str">
        <f t="shared" si="39"/>
        <v>是</v>
      </c>
      <c r="G225" s="297" t="str">
        <f t="shared" si="37"/>
        <v>项</v>
      </c>
    </row>
    <row r="226" s="298" customFormat="1" ht="38" customHeight="1" spans="1:7">
      <c r="A226" s="314" t="s">
        <v>2966</v>
      </c>
      <c r="B226" s="315" t="s">
        <v>2967</v>
      </c>
      <c r="C226" s="316">
        <v>3931</v>
      </c>
      <c r="D226" s="316">
        <v>6565</v>
      </c>
      <c r="E226" s="317">
        <f t="shared" si="40"/>
        <v>0.67</v>
      </c>
      <c r="F226" s="313" t="str">
        <f t="shared" si="39"/>
        <v>是</v>
      </c>
      <c r="G226" s="297" t="str">
        <f t="shared" si="37"/>
        <v>项</v>
      </c>
    </row>
    <row r="227" s="297" customFormat="1" ht="38" customHeight="1" spans="1:7">
      <c r="A227" s="314" t="s">
        <v>2968</v>
      </c>
      <c r="B227" s="315" t="s">
        <v>2969</v>
      </c>
      <c r="C227" s="316"/>
      <c r="D227" s="316"/>
      <c r="E227" s="317" t="str">
        <f t="shared" si="40"/>
        <v/>
      </c>
      <c r="F227" s="313" t="str">
        <f t="shared" si="39"/>
        <v>否</v>
      </c>
      <c r="G227" s="297" t="str">
        <f t="shared" si="37"/>
        <v>项</v>
      </c>
    </row>
    <row r="228" s="298" customFormat="1" ht="38" customHeight="1" spans="1:7">
      <c r="A228" s="309" t="s">
        <v>116</v>
      </c>
      <c r="B228" s="310" t="s">
        <v>2970</v>
      </c>
      <c r="C228" s="311">
        <f>SUM(C229:C245)</f>
        <v>52</v>
      </c>
      <c r="D228" s="311">
        <f>SUM(D229:D245)</f>
        <v>80</v>
      </c>
      <c r="E228" s="312">
        <f>(D228-C228)/C228</f>
        <v>0.538</v>
      </c>
      <c r="F228" s="313" t="str">
        <f t="shared" si="39"/>
        <v>是</v>
      </c>
      <c r="G228" s="297" t="str">
        <f t="shared" si="37"/>
        <v>类</v>
      </c>
    </row>
    <row r="229" s="298" customFormat="1" ht="38" customHeight="1" spans="1:7">
      <c r="A229" s="318">
        <v>23304</v>
      </c>
      <c r="B229" s="315" t="s">
        <v>2971</v>
      </c>
      <c r="C229" s="316"/>
      <c r="D229" s="316"/>
      <c r="E229" s="312" t="e">
        <f>(D229-C229)/C229</f>
        <v>#DIV/0!</v>
      </c>
      <c r="F229" s="313" t="str">
        <f t="shared" si="39"/>
        <v>否</v>
      </c>
      <c r="G229" s="297" t="str">
        <f t="shared" si="37"/>
        <v>款</v>
      </c>
    </row>
    <row r="230" s="297" customFormat="1" ht="38" customHeight="1" spans="1:7">
      <c r="A230" s="314" t="s">
        <v>2972</v>
      </c>
      <c r="B230" s="315" t="s">
        <v>2973</v>
      </c>
      <c r="C230" s="316">
        <v>0</v>
      </c>
      <c r="D230" s="316"/>
      <c r="E230" s="317" t="str">
        <f t="shared" ref="E230:E245" si="41">IF(C230&gt;0,D230/C230-1,IF(C230&lt;0,-(D230/C230-1),""))</f>
        <v/>
      </c>
      <c r="F230" s="313" t="str">
        <f t="shared" si="39"/>
        <v>否</v>
      </c>
      <c r="G230" s="297" t="str">
        <f t="shared" si="37"/>
        <v>项</v>
      </c>
    </row>
    <row r="231" s="298" customFormat="1" ht="38" customHeight="1" spans="1:7">
      <c r="A231" s="314" t="s">
        <v>2974</v>
      </c>
      <c r="B231" s="315" t="s">
        <v>2975</v>
      </c>
      <c r="C231" s="316">
        <v>0</v>
      </c>
      <c r="D231" s="316"/>
      <c r="E231" s="317" t="str">
        <f t="shared" si="41"/>
        <v/>
      </c>
      <c r="F231" s="313" t="str">
        <f t="shared" si="39"/>
        <v>否</v>
      </c>
      <c r="G231" s="297" t="str">
        <f t="shared" si="37"/>
        <v>项</v>
      </c>
    </row>
    <row r="232" s="297" customFormat="1" ht="38" customHeight="1" spans="1:7">
      <c r="A232" s="314" t="s">
        <v>2976</v>
      </c>
      <c r="B232" s="315" t="s">
        <v>2977</v>
      </c>
      <c r="C232" s="316">
        <v>0</v>
      </c>
      <c r="D232" s="316"/>
      <c r="E232" s="317" t="str">
        <f t="shared" si="41"/>
        <v/>
      </c>
      <c r="F232" s="313" t="str">
        <f t="shared" si="39"/>
        <v>否</v>
      </c>
      <c r="G232" s="297" t="str">
        <f t="shared" si="37"/>
        <v>项</v>
      </c>
    </row>
    <row r="233" s="298" customFormat="1" ht="38" customHeight="1" spans="1:7">
      <c r="A233" s="314" t="s">
        <v>2978</v>
      </c>
      <c r="B233" s="315" t="s">
        <v>2979</v>
      </c>
      <c r="C233" s="316">
        <v>1</v>
      </c>
      <c r="D233" s="316"/>
      <c r="E233" s="317">
        <f t="shared" si="41"/>
        <v>-1</v>
      </c>
      <c r="F233" s="313" t="str">
        <f t="shared" si="39"/>
        <v>是</v>
      </c>
      <c r="G233" s="297" t="str">
        <f t="shared" si="37"/>
        <v>项</v>
      </c>
    </row>
    <row r="234" s="298" customFormat="1" ht="38" customHeight="1" spans="1:7">
      <c r="A234" s="314" t="s">
        <v>2980</v>
      </c>
      <c r="B234" s="315" t="s">
        <v>2981</v>
      </c>
      <c r="C234" s="316"/>
      <c r="D234" s="316"/>
      <c r="E234" s="317" t="str">
        <f t="shared" si="41"/>
        <v/>
      </c>
      <c r="F234" s="313" t="str">
        <f t="shared" si="39"/>
        <v>否</v>
      </c>
      <c r="G234" s="297" t="str">
        <f t="shared" si="37"/>
        <v>项</v>
      </c>
    </row>
    <row r="235" s="297" customFormat="1" ht="38" customHeight="1" spans="1:7">
      <c r="A235" s="314" t="s">
        <v>2982</v>
      </c>
      <c r="B235" s="315" t="s">
        <v>2983</v>
      </c>
      <c r="C235" s="316"/>
      <c r="D235" s="316"/>
      <c r="E235" s="317" t="str">
        <f t="shared" si="41"/>
        <v/>
      </c>
      <c r="F235" s="313" t="str">
        <f t="shared" si="39"/>
        <v>否</v>
      </c>
      <c r="G235" s="297" t="str">
        <f t="shared" si="37"/>
        <v>项</v>
      </c>
    </row>
    <row r="236" s="297" customFormat="1" ht="38" customHeight="1" spans="1:7">
      <c r="A236" s="314" t="s">
        <v>2984</v>
      </c>
      <c r="B236" s="315" t="s">
        <v>2985</v>
      </c>
      <c r="C236" s="316"/>
      <c r="D236" s="316"/>
      <c r="E236" s="317" t="str">
        <f t="shared" si="41"/>
        <v/>
      </c>
      <c r="F236" s="313" t="str">
        <f t="shared" si="39"/>
        <v>否</v>
      </c>
      <c r="G236" s="297" t="str">
        <f t="shared" si="37"/>
        <v>项</v>
      </c>
    </row>
    <row r="237" s="297" customFormat="1" ht="38" customHeight="1" spans="1:7">
      <c r="A237" s="314" t="s">
        <v>2986</v>
      </c>
      <c r="B237" s="315" t="s">
        <v>2987</v>
      </c>
      <c r="C237" s="316"/>
      <c r="D237" s="316"/>
      <c r="E237" s="317" t="str">
        <f t="shared" si="41"/>
        <v/>
      </c>
      <c r="F237" s="313" t="str">
        <f t="shared" si="39"/>
        <v>否</v>
      </c>
      <c r="G237" s="297" t="str">
        <f t="shared" si="37"/>
        <v>项</v>
      </c>
    </row>
    <row r="238" s="297" customFormat="1" ht="38" customHeight="1" spans="1:7">
      <c r="A238" s="314" t="s">
        <v>2988</v>
      </c>
      <c r="B238" s="315" t="s">
        <v>2989</v>
      </c>
      <c r="C238" s="316"/>
      <c r="D238" s="316"/>
      <c r="E238" s="317" t="str">
        <f t="shared" si="41"/>
        <v/>
      </c>
      <c r="F238" s="313" t="str">
        <f t="shared" si="39"/>
        <v>否</v>
      </c>
      <c r="G238" s="297" t="str">
        <f t="shared" si="37"/>
        <v>项</v>
      </c>
    </row>
    <row r="239" s="297" customFormat="1" ht="38" customHeight="1" spans="1:7">
      <c r="A239" s="314" t="s">
        <v>2990</v>
      </c>
      <c r="B239" s="315" t="s">
        <v>2991</v>
      </c>
      <c r="C239" s="316"/>
      <c r="D239" s="316"/>
      <c r="E239" s="317" t="str">
        <f t="shared" si="41"/>
        <v/>
      </c>
      <c r="F239" s="313" t="str">
        <f t="shared" si="39"/>
        <v>否</v>
      </c>
      <c r="G239" s="297" t="str">
        <f t="shared" si="37"/>
        <v>项</v>
      </c>
    </row>
    <row r="240" s="297" customFormat="1" ht="38" customHeight="1" spans="1:7">
      <c r="A240" s="314" t="s">
        <v>2992</v>
      </c>
      <c r="B240" s="315" t="s">
        <v>2993</v>
      </c>
      <c r="C240" s="316"/>
      <c r="D240" s="316"/>
      <c r="E240" s="317" t="str">
        <f t="shared" si="41"/>
        <v/>
      </c>
      <c r="F240" s="313" t="str">
        <f t="shared" si="39"/>
        <v>否</v>
      </c>
      <c r="G240" s="297" t="str">
        <f t="shared" si="37"/>
        <v>项</v>
      </c>
    </row>
    <row r="241" s="297" customFormat="1" ht="38" customHeight="1" spans="1:7">
      <c r="A241" s="314" t="s">
        <v>2994</v>
      </c>
      <c r="B241" s="315" t="s">
        <v>2995</v>
      </c>
      <c r="C241" s="316"/>
      <c r="D241" s="316"/>
      <c r="E241" s="317" t="str">
        <f t="shared" si="41"/>
        <v/>
      </c>
      <c r="F241" s="313" t="str">
        <f t="shared" si="39"/>
        <v>否</v>
      </c>
      <c r="G241" s="297" t="str">
        <f t="shared" si="37"/>
        <v>项</v>
      </c>
    </row>
    <row r="242" s="297" customFormat="1" ht="38" customHeight="1" spans="1:7">
      <c r="A242" s="314" t="s">
        <v>2996</v>
      </c>
      <c r="B242" s="315" t="s">
        <v>2997</v>
      </c>
      <c r="C242" s="316">
        <v>51</v>
      </c>
      <c r="D242" s="316"/>
      <c r="E242" s="317">
        <f t="shared" si="41"/>
        <v>-1</v>
      </c>
      <c r="F242" s="313" t="str">
        <f t="shared" si="39"/>
        <v>是</v>
      </c>
      <c r="G242" s="297" t="str">
        <f t="shared" si="37"/>
        <v>项</v>
      </c>
    </row>
    <row r="243" s="298" customFormat="1" ht="38" customHeight="1" spans="1:7">
      <c r="A243" s="314" t="s">
        <v>2998</v>
      </c>
      <c r="B243" s="315" t="s">
        <v>2999</v>
      </c>
      <c r="C243" s="316"/>
      <c r="D243" s="316">
        <v>80</v>
      </c>
      <c r="E243" s="317" t="str">
        <f t="shared" si="41"/>
        <v/>
      </c>
      <c r="F243" s="313" t="str">
        <f t="shared" si="39"/>
        <v>是</v>
      </c>
      <c r="G243" s="297" t="str">
        <f t="shared" si="37"/>
        <v>项</v>
      </c>
    </row>
    <row r="244" s="297" customFormat="1" ht="38" customHeight="1" spans="1:7">
      <c r="A244" s="314" t="s">
        <v>3000</v>
      </c>
      <c r="B244" s="315" t="s">
        <v>3001</v>
      </c>
      <c r="C244" s="316"/>
      <c r="D244" s="316"/>
      <c r="E244" s="317" t="str">
        <f t="shared" si="41"/>
        <v/>
      </c>
      <c r="F244" s="313" t="str">
        <f t="shared" si="39"/>
        <v>否</v>
      </c>
      <c r="G244" s="297" t="str">
        <f t="shared" si="37"/>
        <v>项</v>
      </c>
    </row>
    <row r="245" s="297" customFormat="1" ht="38" customHeight="1" spans="1:7">
      <c r="A245" s="314" t="s">
        <v>3002</v>
      </c>
      <c r="B245" s="315" t="s">
        <v>3003</v>
      </c>
      <c r="C245" s="316"/>
      <c r="D245" s="316"/>
      <c r="E245" s="317" t="str">
        <f t="shared" si="41"/>
        <v/>
      </c>
      <c r="F245" s="313" t="str">
        <f t="shared" si="39"/>
        <v>否</v>
      </c>
      <c r="G245" s="297" t="str">
        <f t="shared" si="37"/>
        <v>项</v>
      </c>
    </row>
    <row r="246" s="297" customFormat="1" ht="38" customHeight="1" spans="1:7">
      <c r="A246" s="320" t="s">
        <v>3004</v>
      </c>
      <c r="B246" s="310" t="s">
        <v>3005</v>
      </c>
      <c r="C246" s="311"/>
      <c r="D246" s="311"/>
      <c r="E246" s="312"/>
      <c r="F246" s="313" t="str">
        <f t="shared" si="39"/>
        <v>是</v>
      </c>
      <c r="G246" s="297" t="str">
        <f t="shared" si="37"/>
        <v>类</v>
      </c>
    </row>
    <row r="247" s="297" customFormat="1" ht="38" customHeight="1" spans="1:7">
      <c r="A247" s="318" t="s">
        <v>3006</v>
      </c>
      <c r="B247" s="315" t="s">
        <v>3007</v>
      </c>
      <c r="C247" s="316"/>
      <c r="D247" s="316"/>
      <c r="E247" s="312"/>
      <c r="F247" s="313" t="str">
        <f t="shared" si="39"/>
        <v>否</v>
      </c>
      <c r="G247" s="297" t="str">
        <f t="shared" si="37"/>
        <v>款</v>
      </c>
    </row>
    <row r="248" s="297" customFormat="1" ht="38" customHeight="1" spans="1:7">
      <c r="A248" s="318" t="s">
        <v>3008</v>
      </c>
      <c r="B248" s="315" t="s">
        <v>3009</v>
      </c>
      <c r="C248" s="316"/>
      <c r="D248" s="316"/>
      <c r="E248" s="317" t="str">
        <f t="shared" ref="E248:E259" si="42">IF(C248&gt;0,D248/C248-1,IF(C248&lt;0,-(D248/C248-1),""))</f>
        <v/>
      </c>
      <c r="F248" s="313" t="str">
        <f t="shared" si="39"/>
        <v>否</v>
      </c>
      <c r="G248" s="297" t="str">
        <f t="shared" si="37"/>
        <v>项</v>
      </c>
    </row>
    <row r="249" s="297" customFormat="1" ht="38" customHeight="1" spans="1:7">
      <c r="A249" s="318" t="s">
        <v>3010</v>
      </c>
      <c r="B249" s="315" t="s">
        <v>3011</v>
      </c>
      <c r="C249" s="316"/>
      <c r="D249" s="316"/>
      <c r="E249" s="317" t="str">
        <f t="shared" si="42"/>
        <v/>
      </c>
      <c r="F249" s="313" t="str">
        <f t="shared" si="39"/>
        <v>否</v>
      </c>
      <c r="G249" s="297" t="str">
        <f t="shared" si="37"/>
        <v>项</v>
      </c>
    </row>
    <row r="250" s="297" customFormat="1" ht="38" customHeight="1" spans="1:7">
      <c r="A250" s="318" t="s">
        <v>3012</v>
      </c>
      <c r="B250" s="315" t="s">
        <v>3013</v>
      </c>
      <c r="C250" s="316"/>
      <c r="D250" s="316"/>
      <c r="E250" s="317" t="str">
        <f t="shared" si="42"/>
        <v/>
      </c>
      <c r="F250" s="313" t="str">
        <f t="shared" si="39"/>
        <v>否</v>
      </c>
      <c r="G250" s="297" t="str">
        <f t="shared" si="37"/>
        <v>项</v>
      </c>
    </row>
    <row r="251" s="297" customFormat="1" ht="38" customHeight="1" spans="1:7">
      <c r="A251" s="318" t="s">
        <v>3014</v>
      </c>
      <c r="B251" s="315" t="s">
        <v>3015</v>
      </c>
      <c r="C251" s="316"/>
      <c r="D251" s="316"/>
      <c r="E251" s="317" t="str">
        <f t="shared" si="42"/>
        <v/>
      </c>
      <c r="F251" s="313" t="str">
        <f t="shared" si="39"/>
        <v>否</v>
      </c>
      <c r="G251" s="297" t="str">
        <f t="shared" si="37"/>
        <v>项</v>
      </c>
    </row>
    <row r="252" s="297" customFormat="1" ht="38" customHeight="1" spans="1:7">
      <c r="A252" s="318" t="s">
        <v>3016</v>
      </c>
      <c r="B252" s="315" t="s">
        <v>3017</v>
      </c>
      <c r="C252" s="316"/>
      <c r="D252" s="316"/>
      <c r="E252" s="317" t="str">
        <f t="shared" si="42"/>
        <v/>
      </c>
      <c r="F252" s="313" t="str">
        <f t="shared" si="39"/>
        <v>否</v>
      </c>
      <c r="G252" s="297" t="str">
        <f t="shared" si="37"/>
        <v>项</v>
      </c>
    </row>
    <row r="253" s="297" customFormat="1" ht="38" customHeight="1" spans="1:7">
      <c r="A253" s="318" t="s">
        <v>3018</v>
      </c>
      <c r="B253" s="315" t="s">
        <v>3019</v>
      </c>
      <c r="C253" s="316"/>
      <c r="D253" s="316"/>
      <c r="E253" s="317" t="str">
        <f t="shared" si="42"/>
        <v/>
      </c>
      <c r="F253" s="313" t="str">
        <f t="shared" si="39"/>
        <v>否</v>
      </c>
      <c r="G253" s="297" t="str">
        <f t="shared" si="37"/>
        <v>项</v>
      </c>
    </row>
    <row r="254" s="297" customFormat="1" ht="38" customHeight="1" spans="1:7">
      <c r="A254" s="318" t="s">
        <v>3020</v>
      </c>
      <c r="B254" s="315" t="s">
        <v>3021</v>
      </c>
      <c r="C254" s="316"/>
      <c r="D254" s="316"/>
      <c r="E254" s="317" t="str">
        <f t="shared" si="42"/>
        <v/>
      </c>
      <c r="F254" s="313" t="str">
        <f t="shared" si="39"/>
        <v>否</v>
      </c>
      <c r="G254" s="297" t="str">
        <f t="shared" si="37"/>
        <v>项</v>
      </c>
    </row>
    <row r="255" s="297" customFormat="1" ht="38" customHeight="1" spans="1:7">
      <c r="A255" s="318" t="s">
        <v>3022</v>
      </c>
      <c r="B255" s="315" t="s">
        <v>3023</v>
      </c>
      <c r="C255" s="316"/>
      <c r="D255" s="316"/>
      <c r="E255" s="317" t="str">
        <f t="shared" si="42"/>
        <v/>
      </c>
      <c r="F255" s="313" t="str">
        <f t="shared" si="39"/>
        <v>否</v>
      </c>
      <c r="G255" s="297" t="str">
        <f t="shared" ref="G255:G266" si="43">IF(LEN(A255)=3,"类",IF(LEN(A255)=5,"款","项"))</f>
        <v>项</v>
      </c>
    </row>
    <row r="256" s="297" customFormat="1" ht="38" customHeight="1" spans="1:7">
      <c r="A256" s="318" t="s">
        <v>3024</v>
      </c>
      <c r="B256" s="315" t="s">
        <v>3025</v>
      </c>
      <c r="C256" s="316"/>
      <c r="D256" s="316"/>
      <c r="E256" s="317" t="str">
        <f t="shared" si="42"/>
        <v/>
      </c>
      <c r="F256" s="313" t="str">
        <f t="shared" si="39"/>
        <v>否</v>
      </c>
      <c r="G256" s="297" t="str">
        <f t="shared" si="43"/>
        <v>项</v>
      </c>
    </row>
    <row r="257" s="297" customFormat="1" ht="38" customHeight="1" spans="1:7">
      <c r="A257" s="318" t="s">
        <v>3026</v>
      </c>
      <c r="B257" s="315" t="s">
        <v>3027</v>
      </c>
      <c r="C257" s="316"/>
      <c r="D257" s="316"/>
      <c r="E257" s="317" t="str">
        <f t="shared" si="42"/>
        <v/>
      </c>
      <c r="F257" s="313" t="str">
        <f t="shared" si="39"/>
        <v>否</v>
      </c>
      <c r="G257" s="297" t="str">
        <f t="shared" si="43"/>
        <v>项</v>
      </c>
    </row>
    <row r="258" s="297" customFormat="1" ht="38" customHeight="1" spans="1:7">
      <c r="A258" s="318" t="s">
        <v>3028</v>
      </c>
      <c r="B258" s="315" t="s">
        <v>3029</v>
      </c>
      <c r="C258" s="316"/>
      <c r="D258" s="316"/>
      <c r="E258" s="317" t="str">
        <f t="shared" si="42"/>
        <v/>
      </c>
      <c r="F258" s="313" t="str">
        <f t="shared" si="39"/>
        <v>否</v>
      </c>
      <c r="G258" s="297" t="str">
        <f t="shared" si="43"/>
        <v>项</v>
      </c>
    </row>
    <row r="259" s="297" customFormat="1" ht="38" customHeight="1" spans="1:7">
      <c r="A259" s="318" t="s">
        <v>3030</v>
      </c>
      <c r="B259" s="315" t="s">
        <v>3031</v>
      </c>
      <c r="C259" s="316"/>
      <c r="D259" s="316"/>
      <c r="E259" s="317" t="str">
        <f t="shared" si="42"/>
        <v/>
      </c>
      <c r="F259" s="313" t="str">
        <f t="shared" si="39"/>
        <v>否</v>
      </c>
      <c r="G259" s="297" t="str">
        <f t="shared" si="43"/>
        <v>项</v>
      </c>
    </row>
    <row r="260" s="297" customFormat="1" ht="38" customHeight="1" spans="1:7">
      <c r="A260" s="318" t="s">
        <v>3032</v>
      </c>
      <c r="B260" s="315" t="s">
        <v>3033</v>
      </c>
      <c r="C260" s="316"/>
      <c r="D260" s="316"/>
      <c r="E260" s="312"/>
      <c r="F260" s="313" t="str">
        <f t="shared" si="39"/>
        <v>否</v>
      </c>
      <c r="G260" s="297" t="str">
        <f t="shared" si="43"/>
        <v>款</v>
      </c>
    </row>
    <row r="261" s="297" customFormat="1" ht="38" customHeight="1" spans="1:7">
      <c r="A261" s="318" t="s">
        <v>3034</v>
      </c>
      <c r="B261" s="315" t="s">
        <v>3035</v>
      </c>
      <c r="C261" s="316"/>
      <c r="D261" s="316"/>
      <c r="E261" s="317" t="str">
        <f t="shared" ref="E261:E266" si="44">IF(C261&gt;0,D261/C261-1,IF(C261&lt;0,-(D261/C261-1),""))</f>
        <v/>
      </c>
      <c r="F261" s="313" t="str">
        <f t="shared" si="39"/>
        <v>否</v>
      </c>
      <c r="G261" s="297" t="str">
        <f t="shared" si="43"/>
        <v>项</v>
      </c>
    </row>
    <row r="262" s="297" customFormat="1" ht="38" customHeight="1" spans="1:7">
      <c r="A262" s="318" t="s">
        <v>3036</v>
      </c>
      <c r="B262" s="315" t="s">
        <v>3037</v>
      </c>
      <c r="C262" s="316"/>
      <c r="D262" s="316"/>
      <c r="E262" s="317" t="str">
        <f t="shared" si="44"/>
        <v/>
      </c>
      <c r="F262" s="313" t="str">
        <f t="shared" si="39"/>
        <v>否</v>
      </c>
      <c r="G262" s="297" t="str">
        <f t="shared" si="43"/>
        <v>项</v>
      </c>
    </row>
    <row r="263" s="297" customFormat="1" ht="38" customHeight="1" spans="1:7">
      <c r="A263" s="318" t="s">
        <v>3038</v>
      </c>
      <c r="B263" s="315" t="s">
        <v>3039</v>
      </c>
      <c r="C263" s="316"/>
      <c r="D263" s="316"/>
      <c r="E263" s="317" t="str">
        <f t="shared" si="44"/>
        <v/>
      </c>
      <c r="F263" s="313" t="str">
        <f t="shared" si="39"/>
        <v>否</v>
      </c>
      <c r="G263" s="297" t="str">
        <f t="shared" si="43"/>
        <v>项</v>
      </c>
    </row>
    <row r="264" s="297" customFormat="1" ht="38" customHeight="1" spans="1:7">
      <c r="A264" s="318" t="s">
        <v>3040</v>
      </c>
      <c r="B264" s="315" t="s">
        <v>3041</v>
      </c>
      <c r="C264" s="316"/>
      <c r="D264" s="316"/>
      <c r="E264" s="317" t="str">
        <f t="shared" si="44"/>
        <v/>
      </c>
      <c r="F264" s="313" t="str">
        <f t="shared" si="39"/>
        <v>否</v>
      </c>
      <c r="G264" s="297" t="str">
        <f t="shared" si="43"/>
        <v>项</v>
      </c>
    </row>
    <row r="265" s="297" customFormat="1" ht="38" customHeight="1" spans="1:7">
      <c r="A265" s="318" t="s">
        <v>3042</v>
      </c>
      <c r="B265" s="315" t="s">
        <v>3043</v>
      </c>
      <c r="C265" s="316"/>
      <c r="D265" s="316"/>
      <c r="E265" s="317" t="str">
        <f t="shared" si="44"/>
        <v/>
      </c>
      <c r="F265" s="313" t="str">
        <f t="shared" si="39"/>
        <v>否</v>
      </c>
      <c r="G265" s="297" t="str">
        <f t="shared" si="43"/>
        <v>项</v>
      </c>
    </row>
    <row r="266" s="297" customFormat="1" ht="38" customHeight="1" spans="1:7">
      <c r="A266" s="318" t="s">
        <v>3044</v>
      </c>
      <c r="B266" s="315" t="s">
        <v>3045</v>
      </c>
      <c r="C266" s="316"/>
      <c r="D266" s="316"/>
      <c r="E266" s="317" t="str">
        <f t="shared" si="44"/>
        <v/>
      </c>
      <c r="F266" s="313" t="str">
        <f t="shared" si="39"/>
        <v>否</v>
      </c>
      <c r="G266" s="297" t="str">
        <f t="shared" si="43"/>
        <v>项</v>
      </c>
    </row>
    <row r="267" s="297" customFormat="1" ht="38" customHeight="1" spans="1:6">
      <c r="A267" s="309"/>
      <c r="B267" s="310"/>
      <c r="C267" s="321"/>
      <c r="D267" s="321"/>
      <c r="E267" s="312"/>
      <c r="F267" s="313" t="str">
        <f t="shared" si="39"/>
        <v>是</v>
      </c>
    </row>
    <row r="268" s="297" customFormat="1" ht="38" customHeight="1" spans="1:6">
      <c r="A268" s="322"/>
      <c r="B268" s="323" t="s">
        <v>3046</v>
      </c>
      <c r="C268" s="311">
        <f>C4+C246+C228+C211+C185+C181+C129+C101+C43+C20+C32</f>
        <v>70299</v>
      </c>
      <c r="D268" s="311">
        <f>D4+D246+D228+D211+D185+D181+D129+D101+D43+D20+D32</f>
        <v>36081</v>
      </c>
      <c r="E268" s="312">
        <f t="shared" ref="E268:E276" si="45">(D268-C268)/C268</f>
        <v>-0.487</v>
      </c>
      <c r="F268" s="313" t="str">
        <f t="shared" ref="F268:F276" si="46">IF(LEN(A268)=3,"是",IF(B268&lt;&gt;"",IF(SUM(C268:D268)&lt;&gt;0,"是","否"),"是"))</f>
        <v>是</v>
      </c>
    </row>
    <row r="269" s="297" customFormat="1" ht="38" customHeight="1" spans="1:6">
      <c r="A269" s="324" t="s">
        <v>3047</v>
      </c>
      <c r="B269" s="325" t="s">
        <v>121</v>
      </c>
      <c r="C269" s="326">
        <f>C270+C273+C274</f>
        <v>11657</v>
      </c>
      <c r="D269" s="326">
        <f>D270+D273+D274</f>
        <v>18766</v>
      </c>
      <c r="E269" s="312">
        <f t="shared" si="45"/>
        <v>0.61</v>
      </c>
      <c r="F269" s="313" t="str">
        <f t="shared" si="46"/>
        <v>是</v>
      </c>
    </row>
    <row r="270" s="297" customFormat="1" ht="38" customHeight="1" spans="1:6">
      <c r="A270" s="324" t="s">
        <v>3048</v>
      </c>
      <c r="B270" s="327" t="s">
        <v>3049</v>
      </c>
      <c r="C270" s="326">
        <f>SUM(C271:C272)</f>
        <v>808</v>
      </c>
      <c r="D270" s="326">
        <f>SUM(D271:D272)</f>
        <v>630</v>
      </c>
      <c r="E270" s="312"/>
      <c r="F270" s="313" t="str">
        <f t="shared" si="46"/>
        <v>是</v>
      </c>
    </row>
    <row r="271" s="297" customFormat="1" ht="38" customHeight="1" spans="1:7">
      <c r="A271" s="328" t="s">
        <v>3050</v>
      </c>
      <c r="B271" s="329" t="s">
        <v>3051</v>
      </c>
      <c r="C271" s="330">
        <v>808</v>
      </c>
      <c r="D271" s="331">
        <v>630</v>
      </c>
      <c r="E271" s="312"/>
      <c r="F271" s="313" t="str">
        <f t="shared" si="46"/>
        <v>是</v>
      </c>
      <c r="G271" s="298"/>
    </row>
    <row r="272" s="297" customFormat="1" ht="38" customHeight="1" spans="1:7">
      <c r="A272" s="328" t="s">
        <v>3052</v>
      </c>
      <c r="B272" s="329" t="s">
        <v>3053</v>
      </c>
      <c r="C272" s="330"/>
      <c r="D272" s="331"/>
      <c r="E272" s="312"/>
      <c r="F272" s="313" t="str">
        <f t="shared" si="46"/>
        <v>否</v>
      </c>
      <c r="G272" s="298"/>
    </row>
    <row r="273" s="297" customFormat="1" ht="38" customHeight="1" spans="1:6">
      <c r="A273" s="332" t="s">
        <v>3054</v>
      </c>
      <c r="B273" s="333" t="s">
        <v>3055</v>
      </c>
      <c r="C273" s="334">
        <v>7280</v>
      </c>
      <c r="D273" s="335">
        <v>18136</v>
      </c>
      <c r="E273" s="312">
        <f t="shared" si="45"/>
        <v>1.491</v>
      </c>
      <c r="F273" s="313" t="str">
        <f t="shared" si="46"/>
        <v>是</v>
      </c>
    </row>
    <row r="274" s="297" customFormat="1" ht="38" customHeight="1" spans="1:6">
      <c r="A274" s="332" t="s">
        <v>3056</v>
      </c>
      <c r="B274" s="333" t="s">
        <v>3057</v>
      </c>
      <c r="C274" s="334">
        <v>3569</v>
      </c>
      <c r="D274" s="335"/>
      <c r="E274" s="312">
        <f t="shared" si="45"/>
        <v>-1</v>
      </c>
      <c r="F274" s="313" t="str">
        <f t="shared" si="46"/>
        <v>是</v>
      </c>
    </row>
    <row r="275" s="297" customFormat="1" ht="38" customHeight="1" spans="1:6">
      <c r="A275" s="332" t="s">
        <v>3058</v>
      </c>
      <c r="B275" s="336" t="s">
        <v>3059</v>
      </c>
      <c r="C275" s="326">
        <v>800</v>
      </c>
      <c r="D275" s="337">
        <v>45230</v>
      </c>
      <c r="E275" s="312">
        <f t="shared" si="45"/>
        <v>55.538</v>
      </c>
      <c r="F275" s="313" t="str">
        <f t="shared" si="46"/>
        <v>是</v>
      </c>
    </row>
    <row r="276" s="297" customFormat="1" ht="38" customHeight="1" spans="1:6">
      <c r="A276" s="338"/>
      <c r="B276" s="339" t="s">
        <v>128</v>
      </c>
      <c r="C276" s="326">
        <f>C268+C269+C275</f>
        <v>82756</v>
      </c>
      <c r="D276" s="326">
        <f>D268+D269+D275</f>
        <v>100077</v>
      </c>
      <c r="E276" s="312">
        <f t="shared" si="45"/>
        <v>0.209</v>
      </c>
      <c r="F276" s="313" t="str">
        <f t="shared" si="46"/>
        <v>是</v>
      </c>
    </row>
    <row r="277" s="297" customFormat="1" spans="3:6">
      <c r="C277" s="340"/>
      <c r="E277" s="300"/>
      <c r="F277" s="294"/>
    </row>
    <row r="278" s="297" customFormat="1" spans="5:6">
      <c r="E278" s="300"/>
      <c r="F278" s="294"/>
    </row>
    <row r="279" s="297" customFormat="1" spans="3:6">
      <c r="C279" s="340"/>
      <c r="E279" s="300"/>
      <c r="F279" s="294"/>
    </row>
    <row r="280" s="297" customFormat="1" spans="5:6">
      <c r="E280" s="300"/>
      <c r="F280" s="294"/>
    </row>
    <row r="281" s="297" customFormat="1" spans="3:6">
      <c r="C281" s="340"/>
      <c r="E281" s="300"/>
      <c r="F281" s="294"/>
    </row>
    <row r="282" s="297" customFormat="1" spans="3:6">
      <c r="C282" s="340"/>
      <c r="E282" s="300"/>
      <c r="F282" s="294"/>
    </row>
    <row r="283" s="297" customFormat="1" spans="5:6">
      <c r="E283" s="300"/>
      <c r="F283" s="294"/>
    </row>
    <row r="284" s="297" customFormat="1" spans="3:6">
      <c r="C284" s="340"/>
      <c r="E284" s="300"/>
      <c r="F284" s="294"/>
    </row>
    <row r="285" s="297" customFormat="1" spans="3:6">
      <c r="C285" s="340"/>
      <c r="E285" s="300"/>
      <c r="F285" s="294"/>
    </row>
    <row r="286" s="297" customFormat="1" spans="3:6">
      <c r="C286" s="340"/>
      <c r="E286" s="300"/>
      <c r="F286" s="294"/>
    </row>
    <row r="287" s="297" customFormat="1" spans="3:6">
      <c r="C287" s="340"/>
      <c r="E287" s="300"/>
      <c r="F287" s="294"/>
    </row>
    <row r="288" s="297" customFormat="1" spans="5:6">
      <c r="E288" s="300"/>
      <c r="F288" s="294"/>
    </row>
    <row r="289" s="297" customFormat="1" spans="3:6">
      <c r="C289" s="340"/>
      <c r="E289" s="300"/>
      <c r="F289" s="294"/>
    </row>
  </sheetData>
  <mergeCells count="1">
    <mergeCell ref="B1:E1"/>
  </mergeCells>
  <conditionalFormatting sqref="B275">
    <cfRule type="expression" dxfId="1" priority="3" stopIfTrue="1">
      <formula>"len($A:$A)=3"</formula>
    </cfRule>
  </conditionalFormatting>
  <conditionalFormatting sqref="C275">
    <cfRule type="expression" dxfId="1" priority="2" stopIfTrue="1">
      <formula>"len($A:$A)=3"</formula>
    </cfRule>
  </conditionalFormatting>
  <conditionalFormatting sqref="D275">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6"/>
  <sheetViews>
    <sheetView showGridLines="0" showZeros="0" view="pageBreakPreview" zoomScaleNormal="100" topLeftCell="A11" workbookViewId="0">
      <selection activeCell="F9" sqref="F9"/>
    </sheetView>
  </sheetViews>
  <sheetFormatPr defaultColWidth="9" defaultRowHeight="13.5" outlineLevelCol="4"/>
  <cols>
    <col min="1" max="1" width="52.1416666666667" style="278" customWidth="1"/>
    <col min="2" max="4" width="20.6333333333333" customWidth="1"/>
    <col min="5" max="5" width="9" hidden="1" customWidth="1"/>
  </cols>
  <sheetData>
    <row r="1" s="277" customFormat="1" ht="45" customHeight="1" spans="1:5">
      <c r="A1" s="279" t="s">
        <v>3067</v>
      </c>
      <c r="B1" s="279"/>
      <c r="C1" s="279"/>
      <c r="D1" s="279"/>
      <c r="E1" s="280"/>
    </row>
    <row r="2" ht="20.1" customHeight="1" spans="1:5">
      <c r="A2" s="281"/>
      <c r="B2" s="282"/>
      <c r="C2" s="283"/>
      <c r="D2" s="283" t="s">
        <v>2</v>
      </c>
      <c r="E2" s="278"/>
    </row>
    <row r="3" ht="45" customHeight="1" spans="1:5">
      <c r="A3" s="180" t="s">
        <v>2469</v>
      </c>
      <c r="B3" s="187" t="s">
        <v>130</v>
      </c>
      <c r="C3" s="187" t="s">
        <v>6</v>
      </c>
      <c r="D3" s="187" t="s">
        <v>131</v>
      </c>
      <c r="E3" s="284" t="s">
        <v>8</v>
      </c>
    </row>
    <row r="4" ht="36" customHeight="1" spans="1:5">
      <c r="A4" s="285" t="s">
        <v>2581</v>
      </c>
      <c r="B4" s="286"/>
      <c r="C4" s="286"/>
      <c r="D4" s="287"/>
      <c r="E4" s="288" t="str">
        <f>IF(A4&lt;&gt;"",IF(SUM(B4:C4)&lt;&gt;0,"是","否"),"是")</f>
        <v>否</v>
      </c>
    </row>
    <row r="5" ht="36" customHeight="1" spans="1:5">
      <c r="A5" s="285" t="s">
        <v>2612</v>
      </c>
      <c r="B5" s="286"/>
      <c r="C5" s="286"/>
      <c r="D5" s="287"/>
      <c r="E5" s="288" t="str">
        <f t="shared" ref="E5:E15" si="0">IF(A5&lt;&gt;"",IF(SUM(B5:C5)&lt;&gt;0,"是","否"),"是")</f>
        <v>否</v>
      </c>
    </row>
    <row r="6" ht="36" customHeight="1" spans="1:5">
      <c r="A6" s="285" t="s">
        <v>2632</v>
      </c>
      <c r="B6" s="286"/>
      <c r="C6" s="286"/>
      <c r="D6" s="287"/>
      <c r="E6" s="288" t="str">
        <f t="shared" si="0"/>
        <v>否</v>
      </c>
    </row>
    <row r="7" ht="36" customHeight="1" spans="1:5">
      <c r="A7" s="289" t="s">
        <v>2644</v>
      </c>
      <c r="B7" s="286"/>
      <c r="C7" s="286"/>
      <c r="D7" s="287"/>
      <c r="E7" s="290" t="str">
        <f t="shared" si="0"/>
        <v>否</v>
      </c>
    </row>
    <row r="8" ht="36" customHeight="1" spans="1:5">
      <c r="A8" s="285" t="s">
        <v>2741</v>
      </c>
      <c r="B8" s="286"/>
      <c r="C8" s="286"/>
      <c r="D8" s="287"/>
      <c r="E8" s="288" t="str">
        <f t="shared" si="0"/>
        <v>否</v>
      </c>
    </row>
    <row r="9" ht="36" customHeight="1" spans="1:5">
      <c r="A9" s="285" t="s">
        <v>2782</v>
      </c>
      <c r="B9" s="286"/>
      <c r="C9" s="286"/>
      <c r="D9" s="287"/>
      <c r="E9" s="288" t="str">
        <f t="shared" si="0"/>
        <v>否</v>
      </c>
    </row>
    <row r="10" ht="36" customHeight="1" spans="1:5">
      <c r="A10" s="289" t="s">
        <v>2880</v>
      </c>
      <c r="B10" s="286"/>
      <c r="C10" s="286"/>
      <c r="D10" s="287"/>
      <c r="E10" s="290" t="str">
        <f t="shared" si="0"/>
        <v>否</v>
      </c>
    </row>
    <row r="11" ht="36" customHeight="1" spans="1:5">
      <c r="A11" s="285" t="s">
        <v>2887</v>
      </c>
      <c r="B11" s="286"/>
      <c r="C11" s="286"/>
      <c r="D11" s="287"/>
      <c r="E11" s="288" t="str">
        <f t="shared" si="0"/>
        <v>否</v>
      </c>
    </row>
    <row r="12" ht="36" customHeight="1" spans="1:5">
      <c r="A12" s="289" t="s">
        <v>2937</v>
      </c>
      <c r="B12" s="286"/>
      <c r="C12" s="286"/>
      <c r="D12" s="287"/>
      <c r="E12" s="290" t="str">
        <f t="shared" si="0"/>
        <v>否</v>
      </c>
    </row>
    <row r="13" ht="36" customHeight="1" spans="1:5">
      <c r="A13" s="289" t="s">
        <v>2970</v>
      </c>
      <c r="B13" s="286"/>
      <c r="C13" s="286"/>
      <c r="D13" s="287"/>
      <c r="E13" s="290" t="str">
        <f t="shared" si="0"/>
        <v>否</v>
      </c>
    </row>
    <row r="14" ht="36" customHeight="1" spans="1:5">
      <c r="A14" s="289" t="s">
        <v>3005</v>
      </c>
      <c r="B14" s="286"/>
      <c r="C14" s="286"/>
      <c r="D14" s="287"/>
      <c r="E14" s="290" t="str">
        <f t="shared" si="0"/>
        <v>否</v>
      </c>
    </row>
    <row r="15" ht="36" customHeight="1" spans="1:5">
      <c r="A15" s="291" t="s">
        <v>3068</v>
      </c>
      <c r="B15" s="292">
        <f>SUM(B4:B14)</f>
        <v>0</v>
      </c>
      <c r="C15" s="292"/>
      <c r="D15" s="293"/>
      <c r="E15" s="288" t="str">
        <f t="shared" si="0"/>
        <v>否</v>
      </c>
    </row>
    <row r="16" spans="1:1">
      <c r="A16" s="278" t="s">
        <v>2493</v>
      </c>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54"/>
  <sheetViews>
    <sheetView showGridLines="0" showZeros="0" view="pageBreakPreview" zoomScaleNormal="100" topLeftCell="A29" workbookViewId="0">
      <selection activeCell="D37" sqref="D37"/>
    </sheetView>
  </sheetViews>
  <sheetFormatPr defaultColWidth="9" defaultRowHeight="14.25" outlineLevelCol="4"/>
  <cols>
    <col min="1" max="1" width="50.7666666666667" style="240" customWidth="1"/>
    <col min="2" max="4" width="20.6333333333333" style="240" customWidth="1"/>
    <col min="5" max="5" width="4.21666666666667" style="240" hidden="1" customWidth="1"/>
    <col min="6" max="6" width="13.7666666666667" style="240"/>
    <col min="7" max="16384" width="9" style="240"/>
  </cols>
  <sheetData>
    <row r="1" ht="45" customHeight="1" spans="1:4">
      <c r="A1" s="183" t="s">
        <v>3069</v>
      </c>
      <c r="B1" s="183"/>
      <c r="C1" s="183"/>
      <c r="D1" s="183"/>
    </row>
    <row r="2" ht="20.1" customHeight="1" spans="1:4">
      <c r="A2" s="260"/>
      <c r="B2" s="261"/>
      <c r="C2" s="262"/>
      <c r="D2" s="263" t="s">
        <v>3070</v>
      </c>
    </row>
    <row r="3" ht="45" customHeight="1" spans="1:5">
      <c r="A3" s="211" t="s">
        <v>3071</v>
      </c>
      <c r="B3" s="111" t="s">
        <v>5</v>
      </c>
      <c r="C3" s="111" t="s">
        <v>6</v>
      </c>
      <c r="D3" s="111" t="s">
        <v>7</v>
      </c>
      <c r="E3" s="240" t="s">
        <v>8</v>
      </c>
    </row>
    <row r="4" ht="36" customHeight="1" spans="1:5">
      <c r="A4" s="175" t="s">
        <v>3072</v>
      </c>
      <c r="B4" s="264"/>
      <c r="C4" s="264"/>
      <c r="D4" s="115"/>
      <c r="E4" s="265" t="str">
        <f t="shared" ref="E4:E41" si="0">IF(A4&lt;&gt;"",IF(SUM(B4:C4)&lt;&gt;0,"是","否"),"是")</f>
        <v>否</v>
      </c>
    </row>
    <row r="5" ht="36" customHeight="1" spans="1:5">
      <c r="A5" s="253" t="s">
        <v>3073</v>
      </c>
      <c r="B5" s="266"/>
      <c r="C5" s="267"/>
      <c r="D5" s="268"/>
      <c r="E5" s="265" t="str">
        <f t="shared" si="0"/>
        <v>否</v>
      </c>
    </row>
    <row r="6" ht="36" customHeight="1" spans="1:5">
      <c r="A6" s="253" t="s">
        <v>3074</v>
      </c>
      <c r="B6" s="266"/>
      <c r="C6" s="266"/>
      <c r="D6" s="268"/>
      <c r="E6" s="265" t="str">
        <f t="shared" si="0"/>
        <v>否</v>
      </c>
    </row>
    <row r="7" ht="36" customHeight="1" spans="1:5">
      <c r="A7" s="253" t="s">
        <v>3075</v>
      </c>
      <c r="B7" s="269"/>
      <c r="C7" s="267"/>
      <c r="D7" s="268"/>
      <c r="E7" s="265" t="str">
        <f t="shared" si="0"/>
        <v>否</v>
      </c>
    </row>
    <row r="8" ht="36" customHeight="1" spans="1:5">
      <c r="A8" s="253" t="s">
        <v>3076</v>
      </c>
      <c r="B8" s="266"/>
      <c r="C8" s="267"/>
      <c r="D8" s="268"/>
      <c r="E8" s="265" t="str">
        <f t="shared" si="0"/>
        <v>否</v>
      </c>
    </row>
    <row r="9" ht="36" customHeight="1" spans="1:5">
      <c r="A9" s="253" t="s">
        <v>3077</v>
      </c>
      <c r="B9" s="269"/>
      <c r="C9" s="267"/>
      <c r="D9" s="268"/>
      <c r="E9" s="265" t="str">
        <f t="shared" si="0"/>
        <v>否</v>
      </c>
    </row>
    <row r="10" ht="36" customHeight="1" spans="1:5">
      <c r="A10" s="253" t="s">
        <v>3078</v>
      </c>
      <c r="B10" s="266"/>
      <c r="C10" s="267"/>
      <c r="D10" s="268"/>
      <c r="E10" s="265" t="str">
        <f t="shared" si="0"/>
        <v>否</v>
      </c>
    </row>
    <row r="11" ht="36" customHeight="1" spans="1:5">
      <c r="A11" s="253" t="s">
        <v>3079</v>
      </c>
      <c r="B11" s="266"/>
      <c r="C11" s="267"/>
      <c r="D11" s="268"/>
      <c r="E11" s="265" t="str">
        <f t="shared" si="0"/>
        <v>否</v>
      </c>
    </row>
    <row r="12" ht="36" customHeight="1" spans="1:5">
      <c r="A12" s="253" t="s">
        <v>3080</v>
      </c>
      <c r="B12" s="266"/>
      <c r="C12" s="267"/>
      <c r="D12" s="268"/>
      <c r="E12" s="265" t="str">
        <f t="shared" si="0"/>
        <v>否</v>
      </c>
    </row>
    <row r="13" ht="36" customHeight="1" spans="1:5">
      <c r="A13" s="253" t="s">
        <v>3081</v>
      </c>
      <c r="B13" s="270"/>
      <c r="C13" s="266"/>
      <c r="D13" s="268"/>
      <c r="E13" s="265" t="str">
        <f t="shared" si="0"/>
        <v>否</v>
      </c>
    </row>
    <row r="14" ht="36" customHeight="1" spans="1:5">
      <c r="A14" s="253" t="s">
        <v>3082</v>
      </c>
      <c r="B14" s="270"/>
      <c r="C14" s="267"/>
      <c r="D14" s="268"/>
      <c r="E14" s="265" t="str">
        <f t="shared" si="0"/>
        <v>否</v>
      </c>
    </row>
    <row r="15" ht="36" customHeight="1" spans="1:5">
      <c r="A15" s="253" t="s">
        <v>3083</v>
      </c>
      <c r="B15" s="270"/>
      <c r="C15" s="271"/>
      <c r="D15" s="268"/>
      <c r="E15" s="265" t="str">
        <f t="shared" si="0"/>
        <v>否</v>
      </c>
    </row>
    <row r="16" ht="36" customHeight="1" spans="1:5">
      <c r="A16" s="253" t="s">
        <v>3084</v>
      </c>
      <c r="B16" s="270"/>
      <c r="C16" s="271"/>
      <c r="D16" s="268"/>
      <c r="E16" s="265" t="str">
        <f t="shared" si="0"/>
        <v>否</v>
      </c>
    </row>
    <row r="17" ht="36" customHeight="1" spans="1:5">
      <c r="A17" s="253" t="s">
        <v>3085</v>
      </c>
      <c r="B17" s="266"/>
      <c r="C17" s="267"/>
      <c r="D17" s="268"/>
      <c r="E17" s="265" t="str">
        <f t="shared" si="0"/>
        <v>否</v>
      </c>
    </row>
    <row r="18" ht="36" customHeight="1" spans="1:5">
      <c r="A18" s="253" t="s">
        <v>3086</v>
      </c>
      <c r="B18" s="270"/>
      <c r="C18" s="271"/>
      <c r="D18" s="268"/>
      <c r="E18" s="265" t="str">
        <f t="shared" si="0"/>
        <v>否</v>
      </c>
    </row>
    <row r="19" ht="36" customHeight="1" spans="1:5">
      <c r="A19" s="253" t="s">
        <v>3087</v>
      </c>
      <c r="B19" s="270"/>
      <c r="C19" s="271"/>
      <c r="D19" s="268"/>
      <c r="E19" s="265" t="str">
        <f t="shared" si="0"/>
        <v>否</v>
      </c>
    </row>
    <row r="20" ht="36" hidden="1" customHeight="1" spans="1:5">
      <c r="A20" s="253" t="s">
        <v>3088</v>
      </c>
      <c r="B20" s="266"/>
      <c r="C20" s="271"/>
      <c r="D20" s="268" t="str">
        <f>IF(B20&gt;0,C20/B20-1,IF(B20&lt;0,-(C20/B20-1),""))</f>
        <v/>
      </c>
      <c r="E20" s="265" t="str">
        <f t="shared" si="0"/>
        <v>否</v>
      </c>
    </row>
    <row r="21" ht="36" customHeight="1" spans="1:5">
      <c r="A21" s="253" t="s">
        <v>3089</v>
      </c>
      <c r="B21" s="270"/>
      <c r="C21" s="267"/>
      <c r="D21" s="268"/>
      <c r="E21" s="265" t="str">
        <f t="shared" si="0"/>
        <v>否</v>
      </c>
    </row>
    <row r="22" ht="36" customHeight="1" spans="1:5">
      <c r="A22" s="253" t="s">
        <v>3090</v>
      </c>
      <c r="B22" s="270"/>
      <c r="C22" s="267">
        <v>42</v>
      </c>
      <c r="D22" s="268"/>
      <c r="E22" s="265" t="str">
        <f t="shared" si="0"/>
        <v>是</v>
      </c>
    </row>
    <row r="23" ht="36" customHeight="1" spans="1:5">
      <c r="A23" s="175" t="s">
        <v>3091</v>
      </c>
      <c r="B23" s="264"/>
      <c r="C23" s="264"/>
      <c r="D23" s="115"/>
      <c r="E23" s="265" t="str">
        <f t="shared" si="0"/>
        <v>否</v>
      </c>
    </row>
    <row r="24" ht="36" customHeight="1" spans="1:5">
      <c r="A24" s="195" t="s">
        <v>3092</v>
      </c>
      <c r="B24" s="270"/>
      <c r="C24" s="267"/>
      <c r="D24" s="268"/>
      <c r="E24" s="265" t="str">
        <f t="shared" si="0"/>
        <v>否</v>
      </c>
    </row>
    <row r="25" ht="36" customHeight="1" spans="1:5">
      <c r="A25" s="195" t="s">
        <v>3093</v>
      </c>
      <c r="B25" s="270"/>
      <c r="C25" s="267"/>
      <c r="D25" s="268"/>
      <c r="E25" s="265" t="str">
        <f t="shared" si="0"/>
        <v>否</v>
      </c>
    </row>
    <row r="26" ht="36" customHeight="1" spans="1:5">
      <c r="A26" s="195" t="s">
        <v>3094</v>
      </c>
      <c r="B26" s="270"/>
      <c r="C26" s="267"/>
      <c r="D26" s="268"/>
      <c r="E26" s="265" t="str">
        <f t="shared" si="0"/>
        <v>否</v>
      </c>
    </row>
    <row r="27" ht="36" customHeight="1" spans="1:5">
      <c r="A27" s="195" t="s">
        <v>3095</v>
      </c>
      <c r="B27" s="270"/>
      <c r="C27" s="267"/>
      <c r="D27" s="268"/>
      <c r="E27" s="265" t="str">
        <f t="shared" si="0"/>
        <v>否</v>
      </c>
    </row>
    <row r="28" ht="36" customHeight="1" spans="1:5">
      <c r="A28" s="175" t="s">
        <v>3096</v>
      </c>
      <c r="B28" s="264"/>
      <c r="C28" s="264"/>
      <c r="D28" s="115"/>
      <c r="E28" s="265" t="str">
        <f t="shared" si="0"/>
        <v>否</v>
      </c>
    </row>
    <row r="29" ht="36" customHeight="1" spans="1:5">
      <c r="A29" s="195" t="s">
        <v>3097</v>
      </c>
      <c r="B29" s="270"/>
      <c r="C29" s="267"/>
      <c r="D29" s="268"/>
      <c r="E29" s="265" t="str">
        <f t="shared" si="0"/>
        <v>否</v>
      </c>
    </row>
    <row r="30" ht="36" customHeight="1" spans="1:5">
      <c r="A30" s="195" t="s">
        <v>3098</v>
      </c>
      <c r="B30" s="266"/>
      <c r="C30" s="267"/>
      <c r="D30" s="268"/>
      <c r="E30" s="265" t="str">
        <f t="shared" si="0"/>
        <v>否</v>
      </c>
    </row>
    <row r="31" ht="36" customHeight="1" spans="1:5">
      <c r="A31" s="195" t="s">
        <v>3099</v>
      </c>
      <c r="B31" s="270"/>
      <c r="C31" s="267"/>
      <c r="D31" s="268"/>
      <c r="E31" s="265" t="str">
        <f t="shared" si="0"/>
        <v>否</v>
      </c>
    </row>
    <row r="32" ht="36" customHeight="1" spans="1:5">
      <c r="A32" s="175" t="s">
        <v>3100</v>
      </c>
      <c r="B32" s="264"/>
      <c r="C32" s="264"/>
      <c r="D32" s="115"/>
      <c r="E32" s="265" t="str">
        <f t="shared" si="0"/>
        <v>否</v>
      </c>
    </row>
    <row r="33" ht="36" customHeight="1" spans="1:5">
      <c r="A33" s="195" t="s">
        <v>3101</v>
      </c>
      <c r="B33" s="266"/>
      <c r="C33" s="272"/>
      <c r="D33" s="268"/>
      <c r="E33" s="265" t="str">
        <f t="shared" si="0"/>
        <v>否</v>
      </c>
    </row>
    <row r="34" ht="36" customHeight="1" spans="1:5">
      <c r="A34" s="195" t="s">
        <v>3102</v>
      </c>
      <c r="B34" s="270"/>
      <c r="C34" s="272"/>
      <c r="D34" s="268"/>
      <c r="E34" s="265" t="str">
        <f t="shared" si="0"/>
        <v>否</v>
      </c>
    </row>
    <row r="35" ht="36" customHeight="1" spans="1:5">
      <c r="A35" s="195" t="s">
        <v>3103</v>
      </c>
      <c r="B35" s="270"/>
      <c r="C35" s="271"/>
      <c r="D35" s="268"/>
      <c r="E35" s="265" t="str">
        <f t="shared" si="0"/>
        <v>否</v>
      </c>
    </row>
    <row r="36" ht="36" customHeight="1" spans="1:5">
      <c r="A36" s="175" t="s">
        <v>3104</v>
      </c>
      <c r="B36" s="273"/>
      <c r="C36" s="274"/>
      <c r="D36" s="115"/>
      <c r="E36" s="265" t="str">
        <f t="shared" si="0"/>
        <v>否</v>
      </c>
    </row>
    <row r="37" ht="36" customHeight="1" spans="1:5">
      <c r="A37" s="275" t="s">
        <v>3105</v>
      </c>
      <c r="B37" s="264"/>
      <c r="C37" s="264">
        <v>42</v>
      </c>
      <c r="D37" s="115"/>
      <c r="E37" s="265" t="str">
        <f t="shared" si="0"/>
        <v>是</v>
      </c>
    </row>
    <row r="38" ht="36" customHeight="1" spans="1:5">
      <c r="A38" s="276" t="s">
        <v>61</v>
      </c>
      <c r="B38" s="266">
        <v>8</v>
      </c>
      <c r="C38" s="272">
        <v>8</v>
      </c>
      <c r="D38" s="115"/>
      <c r="E38" s="265" t="str">
        <f t="shared" si="0"/>
        <v>是</v>
      </c>
    </row>
    <row r="39" ht="36" customHeight="1" spans="1:5">
      <c r="A39" s="234" t="s">
        <v>3106</v>
      </c>
      <c r="B39" s="264">
        <v>7</v>
      </c>
      <c r="C39" s="274"/>
      <c r="D39" s="115"/>
      <c r="E39" s="265" t="str">
        <f t="shared" si="0"/>
        <v>是</v>
      </c>
    </row>
    <row r="40" ht="29" customHeight="1" spans="1:5">
      <c r="A40" s="276" t="s">
        <v>3107</v>
      </c>
      <c r="B40" s="266"/>
      <c r="C40" s="272"/>
      <c r="D40" s="115"/>
      <c r="E40" s="265" t="str">
        <f t="shared" si="0"/>
        <v>否</v>
      </c>
    </row>
    <row r="41" ht="36" customHeight="1" spans="1:5">
      <c r="A41" s="275" t="s">
        <v>68</v>
      </c>
      <c r="B41" s="264">
        <f>B37+B38+B39</f>
        <v>15</v>
      </c>
      <c r="C41" s="264">
        <f>C37+C38+C39</f>
        <v>50</v>
      </c>
      <c r="D41" s="115"/>
      <c r="E41" s="265" t="str">
        <f t="shared" si="0"/>
        <v>是</v>
      </c>
    </row>
    <row r="42" spans="2:2">
      <c r="B42" s="259"/>
    </row>
    <row r="43" spans="2:3">
      <c r="B43" s="259"/>
      <c r="C43" s="259"/>
    </row>
    <row r="44" spans="2:2">
      <c r="B44" s="259"/>
    </row>
    <row r="45" spans="2:3">
      <c r="B45" s="259"/>
      <c r="C45" s="259"/>
    </row>
    <row r="46" spans="2:2">
      <c r="B46" s="259"/>
    </row>
    <row r="47" spans="2:2">
      <c r="B47" s="259"/>
    </row>
    <row r="48" spans="2:3">
      <c r="B48" s="259"/>
      <c r="C48" s="259"/>
    </row>
    <row r="49" spans="2:2">
      <c r="B49" s="259"/>
    </row>
    <row r="50" spans="2:2">
      <c r="B50" s="259"/>
    </row>
    <row r="51" spans="2:2">
      <c r="B51" s="259"/>
    </row>
    <row r="52" spans="2:2">
      <c r="B52" s="259"/>
    </row>
    <row r="53" spans="2:3">
      <c r="B53" s="259"/>
      <c r="C53" s="259"/>
    </row>
    <row r="54" spans="2:2">
      <c r="B54" s="259"/>
    </row>
  </sheetData>
  <autoFilter ref="A3:E41">
    <filterColumn colId="4">
      <customFilters>
        <customFilter operator="equal" val="是"/>
      </customFilters>
    </filterColumn>
    <extLst/>
  </autoFilter>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1"/>
  <sheetViews>
    <sheetView showGridLines="0" showZeros="0" view="pageBreakPreview" zoomScaleNormal="100" topLeftCell="A18" workbookViewId="0">
      <selection activeCell="D21" sqref="D21"/>
    </sheetView>
  </sheetViews>
  <sheetFormatPr defaultColWidth="9" defaultRowHeight="14.25" outlineLevelCol="4"/>
  <cols>
    <col min="1" max="1" width="50.7666666666667" style="204" customWidth="1"/>
    <col min="2" max="2" width="20.6333333333333" style="204" customWidth="1"/>
    <col min="3" max="3" width="20.6333333333333" style="240" customWidth="1"/>
    <col min="4" max="4" width="20.6333333333333" style="204" customWidth="1"/>
    <col min="5" max="5" width="4.76666666666667" style="204" hidden="1" customWidth="1"/>
    <col min="6" max="16384" width="9" style="204"/>
  </cols>
  <sheetData>
    <row r="1" ht="45" customHeight="1" spans="1:5">
      <c r="A1" s="241" t="s">
        <v>3108</v>
      </c>
      <c r="B1" s="241"/>
      <c r="C1" s="241"/>
      <c r="D1" s="241"/>
      <c r="E1" s="242"/>
    </row>
    <row r="2" ht="20.1" customHeight="1" spans="1:5">
      <c r="A2" s="243"/>
      <c r="B2" s="243"/>
      <c r="C2" s="243"/>
      <c r="D2" s="244" t="s">
        <v>2</v>
      </c>
      <c r="E2" s="245"/>
    </row>
    <row r="3" ht="45" customHeight="1" spans="1:5">
      <c r="A3" s="246" t="s">
        <v>4</v>
      </c>
      <c r="B3" s="187" t="s">
        <v>5</v>
      </c>
      <c r="C3" s="187" t="s">
        <v>6</v>
      </c>
      <c r="D3" s="187" t="s">
        <v>7</v>
      </c>
      <c r="E3" s="247" t="s">
        <v>8</v>
      </c>
    </row>
    <row r="4" ht="35.1" customHeight="1" spans="1:5">
      <c r="A4" s="175" t="s">
        <v>3109</v>
      </c>
      <c r="B4" s="248">
        <f>SUBTOTAL(9,B5:B10)</f>
        <v>15</v>
      </c>
      <c r="C4" s="248">
        <f>SUBTOTAL(9,C5:C10)</f>
        <v>8</v>
      </c>
      <c r="D4" s="115"/>
      <c r="E4" s="249" t="str">
        <f t="shared" ref="E4:E28" si="0">IF(A4&lt;&gt;"",IF(SUM(B4:C4)&lt;&gt;0,"是","否"),"是")</f>
        <v>是</v>
      </c>
    </row>
    <row r="5" ht="35.1" customHeight="1" spans="1:5">
      <c r="A5" s="177" t="s">
        <v>3110</v>
      </c>
      <c r="B5" s="250"/>
      <c r="C5" s="250"/>
      <c r="D5" s="221"/>
      <c r="E5" s="249" t="str">
        <f t="shared" si="0"/>
        <v>否</v>
      </c>
    </row>
    <row r="6" ht="35.1" customHeight="1" spans="1:5">
      <c r="A6" s="177" t="s">
        <v>3111</v>
      </c>
      <c r="B6" s="250"/>
      <c r="C6" s="250"/>
      <c r="D6" s="221"/>
      <c r="E6" s="249" t="str">
        <f t="shared" si="0"/>
        <v>否</v>
      </c>
    </row>
    <row r="7" ht="35.1" customHeight="1" spans="1:5">
      <c r="A7" s="177" t="s">
        <v>3112</v>
      </c>
      <c r="B7" s="250">
        <v>15</v>
      </c>
      <c r="C7" s="250">
        <v>8</v>
      </c>
      <c r="D7" s="221"/>
      <c r="E7" s="249" t="str">
        <f t="shared" si="0"/>
        <v>是</v>
      </c>
    </row>
    <row r="8" ht="35.1" customHeight="1" spans="1:5">
      <c r="A8" s="177" t="s">
        <v>3113</v>
      </c>
      <c r="B8" s="250"/>
      <c r="C8" s="250"/>
      <c r="D8" s="221"/>
      <c r="E8" s="249" t="str">
        <f t="shared" si="0"/>
        <v>否</v>
      </c>
    </row>
    <row r="9" ht="36" customHeight="1" spans="1:5">
      <c r="A9" s="177" t="s">
        <v>3114</v>
      </c>
      <c r="B9" s="251"/>
      <c r="C9" s="251"/>
      <c r="D9" s="216" t="str">
        <f>IF(B9&gt;0,C9/B9-1,IF(B9&lt;0,-(C9/B9-1),""))</f>
        <v/>
      </c>
      <c r="E9" s="249" t="str">
        <f t="shared" si="0"/>
        <v>否</v>
      </c>
    </row>
    <row r="10" ht="35.1" customHeight="1" spans="1:5">
      <c r="A10" s="177" t="s">
        <v>3115</v>
      </c>
      <c r="B10" s="250"/>
      <c r="C10" s="250"/>
      <c r="D10" s="221"/>
      <c r="E10" s="249" t="str">
        <f t="shared" si="0"/>
        <v>否</v>
      </c>
    </row>
    <row r="11" ht="35.1" customHeight="1" spans="1:5">
      <c r="A11" s="175" t="s">
        <v>3116</v>
      </c>
      <c r="B11" s="252"/>
      <c r="C11" s="252"/>
      <c r="D11" s="231"/>
      <c r="E11" s="249" t="str">
        <f t="shared" si="0"/>
        <v>否</v>
      </c>
    </row>
    <row r="12" ht="35.1" customHeight="1" spans="1:5">
      <c r="A12" s="177" t="s">
        <v>3117</v>
      </c>
      <c r="B12" s="250"/>
      <c r="C12" s="250"/>
      <c r="D12" s="221"/>
      <c r="E12" s="249" t="str">
        <f t="shared" si="0"/>
        <v>否</v>
      </c>
    </row>
    <row r="13" ht="35.1" customHeight="1" spans="1:5">
      <c r="A13" s="177" t="s">
        <v>3118</v>
      </c>
      <c r="B13" s="250"/>
      <c r="C13" s="250"/>
      <c r="D13" s="221"/>
      <c r="E13" s="249" t="str">
        <f t="shared" si="0"/>
        <v>否</v>
      </c>
    </row>
    <row r="14" ht="30" customHeight="1" spans="1:5">
      <c r="A14" s="177" t="s">
        <v>3119</v>
      </c>
      <c r="B14" s="251"/>
      <c r="C14" s="251"/>
      <c r="D14" s="216" t="str">
        <f>IF(B14&gt;0,C14/B14-1,IF(B14&lt;0,-(C14/B14-1),""))</f>
        <v/>
      </c>
      <c r="E14" s="249" t="str">
        <f t="shared" si="0"/>
        <v>否</v>
      </c>
    </row>
    <row r="15" ht="32" customHeight="1" spans="1:5">
      <c r="A15" s="177" t="s">
        <v>3120</v>
      </c>
      <c r="B15" s="251"/>
      <c r="C15" s="251"/>
      <c r="D15" s="216" t="str">
        <f>IF(B15&gt;0,C15/B15-1,IF(B15&lt;0,-(C15/B15-1),""))</f>
        <v/>
      </c>
      <c r="E15" s="249" t="str">
        <f t="shared" si="0"/>
        <v>否</v>
      </c>
    </row>
    <row r="16" ht="35.1" customHeight="1" spans="1:5">
      <c r="A16" s="177" t="s">
        <v>3121</v>
      </c>
      <c r="B16" s="250"/>
      <c r="C16" s="250"/>
      <c r="D16" s="221"/>
      <c r="E16" s="249" t="str">
        <f t="shared" si="0"/>
        <v>否</v>
      </c>
    </row>
    <row r="17" s="239" customFormat="1" ht="35.1" customHeight="1" spans="1:5">
      <c r="A17" s="175" t="s">
        <v>3122</v>
      </c>
      <c r="B17" s="252"/>
      <c r="C17" s="252"/>
      <c r="D17" s="231"/>
      <c r="E17" s="249" t="str">
        <f t="shared" si="0"/>
        <v>否</v>
      </c>
    </row>
    <row r="18" ht="35.1" customHeight="1" spans="1:5">
      <c r="A18" s="177" t="s">
        <v>3123</v>
      </c>
      <c r="B18" s="250"/>
      <c r="C18" s="250"/>
      <c r="D18" s="231"/>
      <c r="E18" s="249" t="str">
        <f t="shared" si="0"/>
        <v>否</v>
      </c>
    </row>
    <row r="19" ht="35.1" customHeight="1" spans="1:5">
      <c r="A19" s="175" t="s">
        <v>3124</v>
      </c>
      <c r="B19" s="252"/>
      <c r="C19" s="252"/>
      <c r="D19" s="231"/>
      <c r="E19" s="249" t="str">
        <f t="shared" si="0"/>
        <v>否</v>
      </c>
    </row>
    <row r="20" ht="35.1" customHeight="1" spans="1:5">
      <c r="A20" s="253" t="s">
        <v>3125</v>
      </c>
      <c r="B20" s="250"/>
      <c r="C20" s="250"/>
      <c r="D20" s="221"/>
      <c r="E20" s="249" t="str">
        <f t="shared" si="0"/>
        <v>否</v>
      </c>
    </row>
    <row r="21" ht="35.1" customHeight="1" spans="1:5">
      <c r="A21" s="175" t="s">
        <v>3126</v>
      </c>
      <c r="B21" s="252"/>
      <c r="C21" s="252">
        <v>42</v>
      </c>
      <c r="D21" s="231"/>
      <c r="E21" s="249" t="str">
        <f t="shared" si="0"/>
        <v>是</v>
      </c>
    </row>
    <row r="22" ht="35.1" customHeight="1" spans="1:5">
      <c r="A22" s="177" t="s">
        <v>3127</v>
      </c>
      <c r="B22" s="250"/>
      <c r="C22" s="250">
        <v>42</v>
      </c>
      <c r="D22" s="221"/>
      <c r="E22" s="249" t="str">
        <f t="shared" si="0"/>
        <v>是</v>
      </c>
    </row>
    <row r="23" ht="35.1" customHeight="1" spans="1:5">
      <c r="A23" s="232" t="s">
        <v>3128</v>
      </c>
      <c r="B23" s="252">
        <f>B4+B11+B17+B19+B21</f>
        <v>15</v>
      </c>
      <c r="C23" s="252">
        <f>C4+C11+C17+C19+C21</f>
        <v>50</v>
      </c>
      <c r="D23" s="231"/>
      <c r="E23" s="249" t="str">
        <f t="shared" si="0"/>
        <v>是</v>
      </c>
    </row>
    <row r="24" ht="35.1" customHeight="1" spans="1:5">
      <c r="A24" s="254" t="s">
        <v>121</v>
      </c>
      <c r="B24" s="252"/>
      <c r="C24" s="252"/>
      <c r="D24" s="231"/>
      <c r="E24" s="249" t="str">
        <f t="shared" si="0"/>
        <v>否</v>
      </c>
    </row>
    <row r="25" ht="29" customHeight="1" spans="1:5">
      <c r="A25" s="255" t="s">
        <v>3129</v>
      </c>
      <c r="B25" s="251"/>
      <c r="C25" s="251"/>
      <c r="D25" s="256"/>
      <c r="E25" s="249" t="str">
        <f t="shared" si="0"/>
        <v>否</v>
      </c>
    </row>
    <row r="26" ht="35.1" customHeight="1" spans="1:5">
      <c r="A26" s="257" t="s">
        <v>3130</v>
      </c>
      <c r="B26" s="250"/>
      <c r="C26" s="250"/>
      <c r="D26" s="231"/>
      <c r="E26" s="249" t="str">
        <f t="shared" si="0"/>
        <v>否</v>
      </c>
    </row>
    <row r="27" ht="35.1" customHeight="1" spans="1:5">
      <c r="A27" s="258" t="s">
        <v>3131</v>
      </c>
      <c r="B27" s="252"/>
      <c r="C27" s="252"/>
      <c r="D27" s="231"/>
      <c r="E27" s="249" t="str">
        <f t="shared" si="0"/>
        <v>否</v>
      </c>
    </row>
    <row r="28" ht="35.1" customHeight="1" spans="1:5">
      <c r="A28" s="196" t="s">
        <v>128</v>
      </c>
      <c r="B28" s="252">
        <f>B23+B24+B27</f>
        <v>15</v>
      </c>
      <c r="C28" s="252">
        <f>C23+C24+C27</f>
        <v>50</v>
      </c>
      <c r="D28" s="231"/>
      <c r="E28" s="249" t="str">
        <f t="shared" si="0"/>
        <v>是</v>
      </c>
    </row>
    <row r="29" spans="2:2">
      <c r="B29" s="237"/>
    </row>
    <row r="30" spans="2:3">
      <c r="B30" s="237"/>
      <c r="C30" s="259"/>
    </row>
    <row r="31" spans="2:2">
      <c r="B31" s="237"/>
    </row>
    <row r="32" spans="2:3">
      <c r="B32" s="237"/>
      <c r="C32" s="259"/>
    </row>
    <row r="33" spans="2:2">
      <c r="B33" s="237"/>
    </row>
    <row r="34" spans="2:2">
      <c r="B34" s="237"/>
    </row>
    <row r="35" spans="2:3">
      <c r="B35" s="237"/>
      <c r="C35" s="259"/>
    </row>
    <row r="36" spans="2:2">
      <c r="B36" s="237"/>
    </row>
    <row r="37" spans="2:2">
      <c r="B37" s="237"/>
    </row>
    <row r="38" spans="2:2">
      <c r="B38" s="237"/>
    </row>
    <row r="39" spans="2:2">
      <c r="B39" s="237"/>
    </row>
    <row r="40" spans="2:3">
      <c r="B40" s="237"/>
      <c r="C40" s="259"/>
    </row>
    <row r="41" spans="2:2">
      <c r="B41" s="237"/>
    </row>
  </sheetData>
  <autoFilter ref="A3:E28">
    <filterColumn colId="4">
      <customFilters>
        <customFilter operator="equal" val="是"/>
      </customFilters>
    </filterColumn>
    <extLst/>
  </autoFilter>
  <mergeCells count="1">
    <mergeCell ref="A1:D1"/>
  </mergeCells>
  <conditionalFormatting sqref="E29">
    <cfRule type="cellIs" dxfId="3" priority="1" stopIfTrue="1" operator="lessThanOrEqual">
      <formula>-1</formula>
    </cfRule>
  </conditionalFormatting>
  <conditionalFormatting sqref="E3:E29 D5: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8"/>
  <sheetViews>
    <sheetView showGridLines="0" showZeros="0" view="pageBreakPreview" zoomScaleNormal="100" topLeftCell="A27" workbookViewId="0">
      <selection activeCell="D31" sqref="D31"/>
    </sheetView>
  </sheetViews>
  <sheetFormatPr defaultColWidth="9" defaultRowHeight="20.25" outlineLevelCol="4"/>
  <cols>
    <col min="1" max="1" width="52.6666666666667" style="204" customWidth="1"/>
    <col min="2" max="2" width="20.6333333333333" style="204" customWidth="1"/>
    <col min="3" max="3" width="20.6333333333333" style="205" customWidth="1"/>
    <col min="4" max="4" width="20.6333333333333" style="204" customWidth="1"/>
    <col min="5" max="5" width="4.44166666666667" style="204" hidden="1" customWidth="1"/>
    <col min="6" max="16384" width="9" style="204"/>
  </cols>
  <sheetData>
    <row r="1" ht="45" customHeight="1" spans="1:4">
      <c r="A1" s="206" t="s">
        <v>3132</v>
      </c>
      <c r="B1" s="206"/>
      <c r="C1" s="207"/>
      <c r="D1" s="206"/>
    </row>
    <row r="2" ht="20.1" customHeight="1" spans="1:4">
      <c r="A2" s="208"/>
      <c r="B2" s="208"/>
      <c r="C2" s="209"/>
      <c r="D2" s="210" t="s">
        <v>2</v>
      </c>
    </row>
    <row r="3" ht="45" customHeight="1" spans="1:5">
      <c r="A3" s="211" t="s">
        <v>3071</v>
      </c>
      <c r="B3" s="187" t="s">
        <v>5</v>
      </c>
      <c r="C3" s="187" t="s">
        <v>6</v>
      </c>
      <c r="D3" s="187" t="s">
        <v>7</v>
      </c>
      <c r="E3" s="204" t="s">
        <v>8</v>
      </c>
    </row>
    <row r="4" ht="36" customHeight="1" spans="1:5">
      <c r="A4" s="175" t="s">
        <v>3133</v>
      </c>
      <c r="B4" s="114"/>
      <c r="C4" s="212"/>
      <c r="D4" s="115"/>
      <c r="E4" s="165" t="str">
        <f t="shared" ref="E4:E35" si="0">IF(A4&lt;&gt;"",IF(SUM(B4:C4)&lt;&gt;0,"是","否"),"是")</f>
        <v>否</v>
      </c>
    </row>
    <row r="5" ht="36" customHeight="1" spans="1:5">
      <c r="A5" s="195" t="s">
        <v>3073</v>
      </c>
      <c r="B5" s="114"/>
      <c r="C5" s="213"/>
      <c r="D5" s="214"/>
      <c r="E5" s="165" t="str">
        <f t="shared" si="0"/>
        <v>否</v>
      </c>
    </row>
    <row r="6" ht="36" hidden="1" customHeight="1" spans="1:5">
      <c r="A6" s="195" t="s">
        <v>3074</v>
      </c>
      <c r="B6" s="190"/>
      <c r="C6" s="215"/>
      <c r="D6" s="216" t="str">
        <f>IF(B6&gt;0,C6/B6-1,IF(B6&lt;0,-(C6/B6-1),""))</f>
        <v/>
      </c>
      <c r="E6" s="165" t="str">
        <f t="shared" si="0"/>
        <v>否</v>
      </c>
    </row>
    <row r="7" ht="36" customHeight="1" spans="1:5">
      <c r="A7" s="195" t="s">
        <v>3075</v>
      </c>
      <c r="B7" s="217"/>
      <c r="C7" s="213"/>
      <c r="D7" s="218"/>
      <c r="E7" s="165" t="str">
        <f t="shared" si="0"/>
        <v>否</v>
      </c>
    </row>
    <row r="8" ht="36" hidden="1" customHeight="1" spans="1:5">
      <c r="A8" s="195" t="s">
        <v>3076</v>
      </c>
      <c r="B8" s="219"/>
      <c r="C8" s="215">
        <v>0</v>
      </c>
      <c r="D8" s="216" t="str">
        <f>IF(B8&gt;0,C8/B8-1,IF(B8&lt;0,-(C8/B8-1),""))</f>
        <v/>
      </c>
      <c r="E8" s="165" t="str">
        <f t="shared" si="0"/>
        <v>否</v>
      </c>
    </row>
    <row r="9" ht="36" customHeight="1" spans="1:5">
      <c r="A9" s="195" t="s">
        <v>3077</v>
      </c>
      <c r="B9" s="217"/>
      <c r="C9" s="213"/>
      <c r="D9" s="218"/>
      <c r="E9" s="165" t="str">
        <f t="shared" si="0"/>
        <v>否</v>
      </c>
    </row>
    <row r="10" ht="36" customHeight="1" spans="1:5">
      <c r="A10" s="195" t="s">
        <v>3080</v>
      </c>
      <c r="B10" s="220"/>
      <c r="C10" s="213"/>
      <c r="D10" s="221"/>
      <c r="E10" s="165" t="str">
        <f t="shared" si="0"/>
        <v>否</v>
      </c>
    </row>
    <row r="11" ht="36" customHeight="1" spans="1:5">
      <c r="A11" s="195" t="s">
        <v>3081</v>
      </c>
      <c r="B11" s="220"/>
      <c r="C11" s="222"/>
      <c r="D11" s="218"/>
      <c r="E11" s="165" t="str">
        <f t="shared" si="0"/>
        <v>否</v>
      </c>
    </row>
    <row r="12" ht="36" customHeight="1" spans="1:5">
      <c r="A12" s="195" t="s">
        <v>3082</v>
      </c>
      <c r="B12" s="217"/>
      <c r="C12" s="223"/>
      <c r="D12" s="218"/>
      <c r="E12" s="165" t="str">
        <f t="shared" si="0"/>
        <v>否</v>
      </c>
    </row>
    <row r="13" ht="36" customHeight="1" spans="1:5">
      <c r="A13" s="195" t="s">
        <v>3083</v>
      </c>
      <c r="B13" s="217"/>
      <c r="C13" s="213"/>
      <c r="D13" s="218"/>
      <c r="E13" s="165" t="str">
        <f t="shared" si="0"/>
        <v>否</v>
      </c>
    </row>
    <row r="14" ht="36" customHeight="1" spans="1:5">
      <c r="A14" s="195" t="s">
        <v>3079</v>
      </c>
      <c r="B14" s="217"/>
      <c r="C14" s="213"/>
      <c r="D14" s="218"/>
      <c r="E14" s="165" t="str">
        <f t="shared" si="0"/>
        <v>否</v>
      </c>
    </row>
    <row r="15" ht="36" customHeight="1" spans="1:5">
      <c r="A15" s="195" t="s">
        <v>3134</v>
      </c>
      <c r="B15" s="217"/>
      <c r="C15" s="222"/>
      <c r="D15" s="218"/>
      <c r="E15" s="165" t="str">
        <f t="shared" si="0"/>
        <v>否</v>
      </c>
    </row>
    <row r="16" ht="36" customHeight="1" spans="1:5">
      <c r="A16" s="195" t="s">
        <v>3085</v>
      </c>
      <c r="B16" s="217"/>
      <c r="C16" s="213"/>
      <c r="D16" s="218"/>
      <c r="E16" s="165" t="str">
        <f t="shared" si="0"/>
        <v>否</v>
      </c>
    </row>
    <row r="17" ht="36" customHeight="1" spans="1:5">
      <c r="A17" s="195" t="s">
        <v>3086</v>
      </c>
      <c r="B17" s="217"/>
      <c r="C17" s="213"/>
      <c r="D17" s="218"/>
      <c r="E17" s="165" t="str">
        <f t="shared" si="0"/>
        <v>否</v>
      </c>
    </row>
    <row r="18" ht="36" customHeight="1" spans="1:5">
      <c r="A18" s="195" t="s">
        <v>3087</v>
      </c>
      <c r="B18" s="217"/>
      <c r="C18" s="213"/>
      <c r="D18" s="218"/>
      <c r="E18" s="165" t="str">
        <f t="shared" si="0"/>
        <v>否</v>
      </c>
    </row>
    <row r="19" ht="33" customHeight="1" spans="1:5">
      <c r="A19" s="195" t="s">
        <v>3089</v>
      </c>
      <c r="B19" s="219"/>
      <c r="C19" s="215"/>
      <c r="D19" s="216" t="str">
        <f t="shared" ref="D19:D27" si="1">IF(B19&gt;0,C19/B19-1,IF(B19&lt;0,-(C19/B19-1),""))</f>
        <v/>
      </c>
      <c r="E19" s="165" t="str">
        <f t="shared" si="0"/>
        <v>否</v>
      </c>
    </row>
    <row r="20" ht="36" customHeight="1" spans="1:5">
      <c r="A20" s="195" t="s">
        <v>3090</v>
      </c>
      <c r="B20" s="217"/>
      <c r="C20" s="213">
        <v>42</v>
      </c>
      <c r="D20" s="218"/>
      <c r="E20" s="165" t="str">
        <f t="shared" si="0"/>
        <v>是</v>
      </c>
    </row>
    <row r="21" ht="36" customHeight="1" spans="1:5">
      <c r="A21" s="175" t="s">
        <v>3135</v>
      </c>
      <c r="B21" s="224"/>
      <c r="C21" s="224"/>
      <c r="D21" s="214"/>
      <c r="E21" s="165" t="str">
        <f t="shared" si="0"/>
        <v>否</v>
      </c>
    </row>
    <row r="22" ht="36" customHeight="1" spans="1:5">
      <c r="A22" s="195" t="s">
        <v>3092</v>
      </c>
      <c r="B22" s="225"/>
      <c r="C22" s="225"/>
      <c r="D22" s="218"/>
      <c r="E22" s="165" t="str">
        <f t="shared" si="0"/>
        <v>否</v>
      </c>
    </row>
    <row r="23" ht="29" customHeight="1" spans="1:5">
      <c r="A23" s="195" t="s">
        <v>3093</v>
      </c>
      <c r="B23" s="225">
        <v>0</v>
      </c>
      <c r="C23" s="226"/>
      <c r="D23" s="218" t="str">
        <f t="shared" si="1"/>
        <v/>
      </c>
      <c r="E23" s="165" t="str">
        <f t="shared" si="0"/>
        <v>否</v>
      </c>
    </row>
    <row r="24" ht="33" customHeight="1" spans="1:5">
      <c r="A24" s="175" t="s">
        <v>3136</v>
      </c>
      <c r="B24" s="189"/>
      <c r="C24" s="227">
        <f>SUM(C25:C27)</f>
        <v>0</v>
      </c>
      <c r="D24" s="216" t="str">
        <f t="shared" si="1"/>
        <v/>
      </c>
      <c r="E24" s="165" t="str">
        <f t="shared" si="0"/>
        <v>否</v>
      </c>
    </row>
    <row r="25" ht="40" customHeight="1" spans="1:5">
      <c r="A25" s="195" t="s">
        <v>3137</v>
      </c>
      <c r="B25" s="190"/>
      <c r="C25" s="228"/>
      <c r="D25" s="216" t="str">
        <f t="shared" si="1"/>
        <v/>
      </c>
      <c r="E25" s="165" t="str">
        <f t="shared" si="0"/>
        <v>否</v>
      </c>
    </row>
    <row r="26" ht="33" customHeight="1" spans="1:5">
      <c r="A26" s="195" t="s">
        <v>3138</v>
      </c>
      <c r="B26" s="190"/>
      <c r="C26" s="228"/>
      <c r="D26" s="216" t="str">
        <f t="shared" si="1"/>
        <v/>
      </c>
      <c r="E26" s="165" t="str">
        <f t="shared" si="0"/>
        <v>否</v>
      </c>
    </row>
    <row r="27" ht="35" customHeight="1" spans="1:5">
      <c r="A27" s="195" t="s">
        <v>3139</v>
      </c>
      <c r="B27" s="117"/>
      <c r="C27" s="226">
        <f>SUM(C28:C29)</f>
        <v>0</v>
      </c>
      <c r="D27" s="216" t="str">
        <f t="shared" si="1"/>
        <v/>
      </c>
      <c r="E27" s="165" t="str">
        <f t="shared" si="0"/>
        <v>否</v>
      </c>
    </row>
    <row r="28" ht="36" customHeight="1" spans="1:5">
      <c r="A28" s="175" t="s">
        <v>3140</v>
      </c>
      <c r="B28" s="189"/>
      <c r="C28" s="189"/>
      <c r="D28" s="214"/>
      <c r="E28" s="165" t="str">
        <f t="shared" si="0"/>
        <v>否</v>
      </c>
    </row>
    <row r="29" ht="36" customHeight="1" spans="1:5">
      <c r="A29" s="195" t="s">
        <v>3102</v>
      </c>
      <c r="B29" s="117"/>
      <c r="C29" s="229"/>
      <c r="D29" s="221"/>
      <c r="E29" s="165" t="str">
        <f t="shared" si="0"/>
        <v>否</v>
      </c>
    </row>
    <row r="30" ht="36" customHeight="1" spans="1:5">
      <c r="A30" s="175" t="s">
        <v>3141</v>
      </c>
      <c r="B30" s="201"/>
      <c r="C30" s="230"/>
      <c r="D30" s="231"/>
      <c r="E30" s="165" t="str">
        <f t="shared" si="0"/>
        <v>否</v>
      </c>
    </row>
    <row r="31" ht="36" customHeight="1" spans="1:5">
      <c r="A31" s="232" t="s">
        <v>3142</v>
      </c>
      <c r="B31" s="114"/>
      <c r="C31" s="114">
        <v>42</v>
      </c>
      <c r="D31" s="214"/>
      <c r="E31" s="165" t="str">
        <f t="shared" si="0"/>
        <v>是</v>
      </c>
    </row>
    <row r="32" ht="36" customHeight="1" spans="1:5">
      <c r="A32" s="233" t="s">
        <v>61</v>
      </c>
      <c r="B32" s="189">
        <v>8</v>
      </c>
      <c r="C32" s="189">
        <v>8</v>
      </c>
      <c r="D32" s="214"/>
      <c r="E32" s="165" t="str">
        <f t="shared" si="0"/>
        <v>是</v>
      </c>
    </row>
    <row r="33" ht="36" customHeight="1" spans="1:5">
      <c r="A33" s="234" t="s">
        <v>3106</v>
      </c>
      <c r="B33" s="235">
        <v>7</v>
      </c>
      <c r="C33" s="189"/>
      <c r="D33" s="214"/>
      <c r="E33" s="165" t="str">
        <f t="shared" si="0"/>
        <v>是</v>
      </c>
    </row>
    <row r="34" ht="36" hidden="1" customHeight="1" spans="1:5">
      <c r="A34" s="233" t="s">
        <v>3107</v>
      </c>
      <c r="B34" s="114"/>
      <c r="C34" s="236"/>
      <c r="D34" s="214"/>
      <c r="E34" s="165" t="str">
        <f t="shared" si="0"/>
        <v>否</v>
      </c>
    </row>
    <row r="35" ht="36" customHeight="1" spans="1:5">
      <c r="A35" s="196" t="s">
        <v>68</v>
      </c>
      <c r="B35" s="114">
        <f>B31+B32+B33</f>
        <v>15</v>
      </c>
      <c r="C35" s="114">
        <f>C31+C32+C33</f>
        <v>50</v>
      </c>
      <c r="D35" s="214"/>
      <c r="E35" s="165" t="str">
        <f t="shared" si="0"/>
        <v>是</v>
      </c>
    </row>
    <row r="36" spans="2:2">
      <c r="B36" s="237"/>
    </row>
    <row r="37" spans="2:2">
      <c r="B37" s="238"/>
    </row>
    <row r="38" spans="2:2">
      <c r="B38" s="237"/>
    </row>
    <row r="39" spans="2:2">
      <c r="B39" s="238"/>
    </row>
    <row r="40" spans="2:2">
      <c r="B40" s="237"/>
    </row>
    <row r="41" spans="2:2">
      <c r="B41" s="237"/>
    </row>
    <row r="42" spans="2:2">
      <c r="B42" s="238"/>
    </row>
    <row r="43" spans="2:2">
      <c r="B43" s="237"/>
    </row>
    <row r="44" spans="2:2">
      <c r="B44" s="237"/>
    </row>
    <row r="45" spans="2:2">
      <c r="B45" s="237"/>
    </row>
    <row r="46" spans="2:2">
      <c r="B46" s="237"/>
    </row>
    <row r="47" spans="2:2">
      <c r="B47" s="238"/>
    </row>
    <row r="48" spans="2:2">
      <c r="B48" s="237"/>
    </row>
  </sheetData>
  <autoFilter ref="A3:E35">
    <filterColumn colId="4">
      <customFilters>
        <customFilter operator="equal" val="是"/>
      </customFilters>
    </filterColumn>
    <extLst/>
  </autoFilter>
  <mergeCells count="1">
    <mergeCell ref="A1:D1"/>
  </mergeCells>
  <conditionalFormatting sqref="E3:E35">
    <cfRule type="cellIs" dxfId="3" priority="2" stopIfTrue="1" operator="lessThanOrEqual">
      <formula>-1</formula>
    </cfRule>
  </conditionalFormatting>
  <conditionalFormatting sqref="D5 D7 D31:D35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34"/>
  <sheetViews>
    <sheetView showGridLines="0" showZeros="0" view="pageBreakPreview" zoomScaleNormal="100" topLeftCell="A11" workbookViewId="0">
      <selection activeCell="D17" sqref="D17"/>
    </sheetView>
  </sheetViews>
  <sheetFormatPr defaultColWidth="9" defaultRowHeight="13.5" outlineLevelCol="4"/>
  <cols>
    <col min="1" max="1" width="50.7666666666667" customWidth="1"/>
    <col min="2" max="4" width="20.6333333333333" customWidth="1"/>
    <col min="5" max="5" width="5.33333333333333" hidden="1" customWidth="1"/>
  </cols>
  <sheetData>
    <row r="1" ht="45" customHeight="1" spans="1:4">
      <c r="A1" s="183" t="s">
        <v>3143</v>
      </c>
      <c r="B1" s="183"/>
      <c r="C1" s="183"/>
      <c r="D1" s="183"/>
    </row>
    <row r="2" ht="20.1" customHeight="1" spans="1:4">
      <c r="A2" s="184"/>
      <c r="B2" s="184"/>
      <c r="C2" s="184"/>
      <c r="D2" s="185" t="s">
        <v>2</v>
      </c>
    </row>
    <row r="3" ht="45" customHeight="1" spans="1:5">
      <c r="A3" s="186" t="s">
        <v>3144</v>
      </c>
      <c r="B3" s="187" t="s">
        <v>5</v>
      </c>
      <c r="C3" s="187" t="s">
        <v>6</v>
      </c>
      <c r="D3" s="187" t="s">
        <v>7</v>
      </c>
      <c r="E3" s="188" t="s">
        <v>8</v>
      </c>
    </row>
    <row r="4" ht="36" customHeight="1" spans="1:5">
      <c r="A4" s="175" t="s">
        <v>3109</v>
      </c>
      <c r="B4" s="189">
        <f>SUBTOTAL(9,B5:B6)</f>
        <v>15</v>
      </c>
      <c r="C4" s="189">
        <f>SUBTOTAL(9,C5:C6)</f>
        <v>8</v>
      </c>
      <c r="D4" s="115"/>
      <c r="E4" s="165" t="str">
        <f t="shared" ref="E4:E21" si="0">IF(A4&lt;&gt;"",IF(SUM(B4:C4)&lt;&gt;0,"是","否"),"是")</f>
        <v>是</v>
      </c>
    </row>
    <row r="5" ht="36" customHeight="1" spans="1:5">
      <c r="A5" s="177" t="s">
        <v>3145</v>
      </c>
      <c r="B5" s="190"/>
      <c r="C5" s="190"/>
      <c r="D5" s="191"/>
      <c r="E5" s="165" t="str">
        <f t="shared" si="0"/>
        <v>否</v>
      </c>
    </row>
    <row r="6" ht="37" customHeight="1" spans="1:5">
      <c r="A6" s="177" t="s">
        <v>3115</v>
      </c>
      <c r="B6" s="190">
        <v>15</v>
      </c>
      <c r="C6" s="190">
        <v>8</v>
      </c>
      <c r="D6" s="192">
        <f t="shared" ref="D6:D13" si="1">IF(B6&gt;0,C6/B6-1,IF(B6&lt;0,-(C6/B6-1),""))</f>
        <v>-0.467</v>
      </c>
      <c r="E6" s="165" t="str">
        <f t="shared" si="0"/>
        <v>是</v>
      </c>
    </row>
    <row r="7" ht="36" customHeight="1" spans="1:5">
      <c r="A7" s="175" t="s">
        <v>3116</v>
      </c>
      <c r="B7" s="189"/>
      <c r="C7" s="189"/>
      <c r="D7" s="193"/>
      <c r="E7" s="165" t="str">
        <f t="shared" si="0"/>
        <v>否</v>
      </c>
    </row>
    <row r="8" ht="36" customHeight="1" spans="1:5">
      <c r="A8" s="177" t="s">
        <v>3117</v>
      </c>
      <c r="B8" s="190"/>
      <c r="C8" s="190"/>
      <c r="D8" s="191"/>
      <c r="E8" s="165" t="str">
        <f t="shared" si="0"/>
        <v>否</v>
      </c>
    </row>
    <row r="9" ht="36" customHeight="1" spans="1:5">
      <c r="A9" s="177" t="s">
        <v>3121</v>
      </c>
      <c r="B9" s="190"/>
      <c r="C9" s="190"/>
      <c r="D9" s="191"/>
      <c r="E9" s="165" t="str">
        <f t="shared" si="0"/>
        <v>否</v>
      </c>
    </row>
    <row r="10" ht="33" customHeight="1" spans="1:5">
      <c r="A10" s="175" t="s">
        <v>3122</v>
      </c>
      <c r="B10" s="189">
        <f>B11</f>
        <v>0</v>
      </c>
      <c r="C10" s="189">
        <f>C11</f>
        <v>0</v>
      </c>
      <c r="D10" s="194" t="str">
        <f t="shared" si="1"/>
        <v/>
      </c>
      <c r="E10" s="165" t="str">
        <f t="shared" si="0"/>
        <v>否</v>
      </c>
    </row>
    <row r="11" ht="33" customHeight="1" spans="1:5">
      <c r="A11" s="177" t="s">
        <v>3123</v>
      </c>
      <c r="B11" s="190"/>
      <c r="C11" s="190"/>
      <c r="D11" s="192" t="str">
        <f t="shared" si="1"/>
        <v/>
      </c>
      <c r="E11" s="165" t="str">
        <f t="shared" si="0"/>
        <v>否</v>
      </c>
    </row>
    <row r="12" ht="25" customHeight="1" spans="1:5">
      <c r="A12" s="175" t="s">
        <v>3124</v>
      </c>
      <c r="B12" s="189"/>
      <c r="C12" s="189"/>
      <c r="D12" s="194" t="str">
        <f t="shared" si="1"/>
        <v/>
      </c>
      <c r="E12" s="165" t="str">
        <f t="shared" si="0"/>
        <v>否</v>
      </c>
    </row>
    <row r="13" ht="31" customHeight="1" spans="1:5">
      <c r="A13" s="195" t="s">
        <v>3146</v>
      </c>
      <c r="B13" s="190"/>
      <c r="C13" s="190"/>
      <c r="D13" s="192" t="str">
        <f t="shared" si="1"/>
        <v/>
      </c>
      <c r="E13" s="165" t="str">
        <f t="shared" si="0"/>
        <v>否</v>
      </c>
    </row>
    <row r="14" ht="36" customHeight="1" spans="1:5">
      <c r="A14" s="175" t="s">
        <v>3126</v>
      </c>
      <c r="B14" s="189"/>
      <c r="C14" s="189">
        <v>42</v>
      </c>
      <c r="D14" s="193"/>
      <c r="E14" s="165" t="str">
        <f t="shared" si="0"/>
        <v>是</v>
      </c>
    </row>
    <row r="15" ht="36" customHeight="1" spans="1:5">
      <c r="A15" s="177" t="s">
        <v>3127</v>
      </c>
      <c r="B15" s="190"/>
      <c r="C15" s="190">
        <v>42</v>
      </c>
      <c r="D15" s="191"/>
      <c r="E15" s="165" t="str">
        <f t="shared" si="0"/>
        <v>是</v>
      </c>
    </row>
    <row r="16" ht="36" customHeight="1" spans="1:5">
      <c r="A16" s="196" t="s">
        <v>3147</v>
      </c>
      <c r="B16" s="189">
        <f>B4+B7+B10+B12+B14</f>
        <v>15</v>
      </c>
      <c r="C16" s="189">
        <f>C4+C7+C10+C12+C14</f>
        <v>50</v>
      </c>
      <c r="D16" s="193"/>
      <c r="E16" s="165" t="str">
        <f t="shared" si="0"/>
        <v>是</v>
      </c>
    </row>
    <row r="17" ht="36" customHeight="1" spans="1:5">
      <c r="A17" s="197" t="s">
        <v>121</v>
      </c>
      <c r="B17" s="189"/>
      <c r="C17" s="189"/>
      <c r="D17" s="193"/>
      <c r="E17" s="165" t="str">
        <f t="shared" si="0"/>
        <v>否</v>
      </c>
    </row>
    <row r="18" ht="36" customHeight="1" spans="1:5">
      <c r="A18" s="198" t="s">
        <v>3129</v>
      </c>
      <c r="B18" s="199"/>
      <c r="C18" s="190"/>
      <c r="D18" s="191"/>
      <c r="E18" s="165" t="str">
        <f t="shared" si="0"/>
        <v>否</v>
      </c>
    </row>
    <row r="19" ht="36" customHeight="1" spans="1:5">
      <c r="A19" s="198" t="s">
        <v>3130</v>
      </c>
      <c r="B19" s="199"/>
      <c r="C19" s="199"/>
      <c r="D19" s="191"/>
      <c r="E19" s="165" t="str">
        <f t="shared" si="0"/>
        <v>否</v>
      </c>
    </row>
    <row r="20" ht="36" customHeight="1" spans="1:5">
      <c r="A20" s="200" t="s">
        <v>3131</v>
      </c>
      <c r="B20" s="201"/>
      <c r="C20" s="189"/>
      <c r="D20" s="193"/>
      <c r="E20" s="165" t="str">
        <f t="shared" si="0"/>
        <v>否</v>
      </c>
    </row>
    <row r="21" ht="36" customHeight="1" spans="1:5">
      <c r="A21" s="196" t="s">
        <v>128</v>
      </c>
      <c r="B21" s="189">
        <f>B16+B17+B20</f>
        <v>15</v>
      </c>
      <c r="C21" s="189">
        <f>C16+C17+C20</f>
        <v>50</v>
      </c>
      <c r="D21" s="193"/>
      <c r="E21" s="165" t="str">
        <f t="shared" si="0"/>
        <v>是</v>
      </c>
    </row>
    <row r="22" spans="2:2">
      <c r="B22" s="202"/>
    </row>
    <row r="23" spans="2:3">
      <c r="B23" s="203"/>
      <c r="C23" s="203"/>
    </row>
    <row r="24" spans="2:2">
      <c r="B24" s="202"/>
    </row>
    <row r="25" spans="2:3">
      <c r="B25" s="203"/>
      <c r="C25" s="203"/>
    </row>
    <row r="26" spans="2:2">
      <c r="B26" s="202"/>
    </row>
    <row r="27" spans="2:2">
      <c r="B27" s="202"/>
    </row>
    <row r="28" spans="2:3">
      <c r="B28" s="203"/>
      <c r="C28" s="203"/>
    </row>
    <row r="29" spans="2:2">
      <c r="B29" s="202"/>
    </row>
    <row r="30" spans="2:2">
      <c r="B30" s="202"/>
    </row>
    <row r="31" spans="2:2">
      <c r="B31" s="202"/>
    </row>
    <row r="32" spans="2:2">
      <c r="B32" s="202"/>
    </row>
    <row r="33" spans="2:3">
      <c r="B33" s="203"/>
      <c r="C33" s="203"/>
    </row>
    <row r="34" spans="2:2">
      <c r="B34" s="202"/>
    </row>
  </sheetData>
  <autoFilter ref="A3:E21">
    <filterColumn colId="4">
      <customFilters>
        <customFilter operator="equal" val="是"/>
      </customFilters>
    </filterColumn>
    <extLst/>
  </autoFilter>
  <mergeCells count="1">
    <mergeCell ref="A1:D1"/>
  </mergeCells>
  <conditionalFormatting sqref="E3:E22">
    <cfRule type="cellIs" dxfId="3" priority="2" stopIfTrue="1" operator="lessThanOrEqual">
      <formula>-1</formula>
    </cfRule>
  </conditionalFormatting>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view="pageBreakPreview" zoomScaleNormal="100" topLeftCell="A7" workbookViewId="0">
      <selection activeCell="A18" sqref="A18"/>
    </sheetView>
  </sheetViews>
  <sheetFormatPr defaultColWidth="9" defaultRowHeight="14.25" outlineLevelCol="1"/>
  <cols>
    <col min="1" max="1" width="36.25" style="166" customWidth="1"/>
    <col min="2" max="2" width="45.5083333333333" style="168" customWidth="1"/>
    <col min="3" max="3" width="12.6333333333333" style="166"/>
    <col min="4" max="16374" width="9" style="166"/>
    <col min="16375" max="16376" width="35.6333333333333" style="166"/>
    <col min="16377" max="16377" width="9" style="166"/>
    <col min="16378" max="16384" width="9" style="169"/>
  </cols>
  <sheetData>
    <row r="1" s="166" customFormat="1" ht="45" customHeight="1" spans="1:2">
      <c r="A1" s="170" t="s">
        <v>3148</v>
      </c>
      <c r="B1" s="171"/>
    </row>
    <row r="2" s="166" customFormat="1" ht="20.1" customHeight="1" spans="1:2">
      <c r="A2" s="172"/>
      <c r="B2" s="173" t="s">
        <v>2</v>
      </c>
    </row>
    <row r="3" s="167" customFormat="1" ht="45" customHeight="1" spans="1:2">
      <c r="A3" s="174" t="s">
        <v>3149</v>
      </c>
      <c r="B3" s="174" t="s">
        <v>3150</v>
      </c>
    </row>
    <row r="4" s="166" customFormat="1" ht="36" customHeight="1" spans="1:2">
      <c r="A4" s="182" t="s">
        <v>2499</v>
      </c>
      <c r="B4" s="176"/>
    </row>
    <row r="5" s="166" customFormat="1" ht="36" customHeight="1" spans="1:2">
      <c r="A5" s="182" t="s">
        <v>2501</v>
      </c>
      <c r="B5" s="176"/>
    </row>
    <row r="6" s="166" customFormat="1" ht="36" customHeight="1" spans="1:2">
      <c r="A6" s="182" t="s">
        <v>2502</v>
      </c>
      <c r="B6" s="176"/>
    </row>
    <row r="7" s="166" customFormat="1" ht="36" customHeight="1" spans="1:2">
      <c r="A7" s="182" t="s">
        <v>2503</v>
      </c>
      <c r="B7" s="176"/>
    </row>
    <row r="8" s="166" customFormat="1" ht="36" customHeight="1" spans="1:2">
      <c r="A8" s="182" t="s">
        <v>2504</v>
      </c>
      <c r="B8" s="176"/>
    </row>
    <row r="9" s="166" customFormat="1" ht="36" customHeight="1" spans="1:2">
      <c r="A9" s="182" t="s">
        <v>2505</v>
      </c>
      <c r="B9" s="176"/>
    </row>
    <row r="10" s="166" customFormat="1" ht="36" customHeight="1" spans="1:2">
      <c r="A10" s="182" t="s">
        <v>2506</v>
      </c>
      <c r="B10" s="176"/>
    </row>
    <row r="11" s="166" customFormat="1" ht="36" customHeight="1" spans="1:2">
      <c r="A11" s="182" t="s">
        <v>2507</v>
      </c>
      <c r="B11" s="176"/>
    </row>
    <row r="12" s="166" customFormat="1" ht="36" customHeight="1" spans="1:2">
      <c r="A12" s="182" t="s">
        <v>2508</v>
      </c>
      <c r="B12" s="176"/>
    </row>
    <row r="13" s="166" customFormat="1" ht="36" customHeight="1" spans="1:2">
      <c r="A13" s="182" t="s">
        <v>2509</v>
      </c>
      <c r="B13" s="176"/>
    </row>
    <row r="14" s="166" customFormat="1" ht="36" customHeight="1" spans="1:2">
      <c r="A14" s="182" t="s">
        <v>2510</v>
      </c>
      <c r="B14" s="176"/>
    </row>
    <row r="15" s="166" customFormat="1" ht="36" customHeight="1" spans="1:2">
      <c r="A15" s="182" t="s">
        <v>2511</v>
      </c>
      <c r="B15" s="176"/>
    </row>
    <row r="16" s="166" customFormat="1" ht="36" customHeight="1" spans="1:2">
      <c r="A16" s="182" t="s">
        <v>2512</v>
      </c>
      <c r="B16" s="176"/>
    </row>
    <row r="17" s="166" customFormat="1" ht="31" customHeight="1" spans="1:2">
      <c r="A17" s="180" t="s">
        <v>3151</v>
      </c>
      <c r="B17" s="181"/>
    </row>
    <row r="18" spans="1:1">
      <c r="A18" s="166" t="s">
        <v>2493</v>
      </c>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1"/>
  <sheetViews>
    <sheetView view="pageBreakPreview" zoomScaleNormal="100" topLeftCell="A11" workbookViewId="0">
      <selection activeCell="B23" sqref="B23"/>
    </sheetView>
  </sheetViews>
  <sheetFormatPr defaultColWidth="9" defaultRowHeight="14.25"/>
  <cols>
    <col min="1" max="1" width="46.6333333333333" style="166" customWidth="1"/>
    <col min="2" max="2" width="38" style="168" customWidth="1"/>
    <col min="3" max="16371" width="9" style="166"/>
    <col min="16372" max="16373" width="35.6333333333333" style="166"/>
    <col min="16374" max="16374" width="9" style="166"/>
    <col min="16375" max="16384" width="9" style="169"/>
  </cols>
  <sheetData>
    <row r="1" s="166" customFormat="1" ht="45" customHeight="1" spans="1:2">
      <c r="A1" s="170" t="s">
        <v>3152</v>
      </c>
      <c r="B1" s="171"/>
    </row>
    <row r="2" s="166" customFormat="1" ht="20.1" customHeight="1" spans="1:2">
      <c r="A2" s="172"/>
      <c r="B2" s="173" t="s">
        <v>2</v>
      </c>
    </row>
    <row r="3" s="167" customFormat="1" ht="45" customHeight="1" spans="1:2">
      <c r="A3" s="174" t="s">
        <v>3153</v>
      </c>
      <c r="B3" s="174" t="s">
        <v>3150</v>
      </c>
    </row>
    <row r="4" s="166" customFormat="1" ht="36" customHeight="1" spans="1:2">
      <c r="A4" s="175"/>
      <c r="B4" s="176"/>
    </row>
    <row r="5" s="166" customFormat="1" ht="36" customHeight="1" spans="1:2">
      <c r="A5" s="175"/>
      <c r="B5" s="176"/>
    </row>
    <row r="6" s="166" customFormat="1" ht="36" customHeight="1" spans="1:2">
      <c r="A6" s="175"/>
      <c r="B6" s="176"/>
    </row>
    <row r="7" s="166" customFormat="1" ht="36" customHeight="1" spans="1:2">
      <c r="A7" s="175"/>
      <c r="B7" s="176"/>
    </row>
    <row r="8" s="166" customFormat="1" ht="36" customHeight="1" spans="1:2">
      <c r="A8" s="175"/>
      <c r="B8" s="176"/>
    </row>
    <row r="9" s="166" customFormat="1" ht="36" customHeight="1" spans="1:2">
      <c r="A9" s="175"/>
      <c r="B9" s="176"/>
    </row>
    <row r="10" s="166" customFormat="1" ht="36" customHeight="1" spans="1:2">
      <c r="A10" s="177"/>
      <c r="B10" s="176"/>
    </row>
    <row r="11" s="166" customFormat="1" ht="36" customHeight="1" spans="1:2">
      <c r="A11" s="178"/>
      <c r="B11" s="176"/>
    </row>
    <row r="12" s="166" customFormat="1" ht="36" customHeight="1" spans="1:2">
      <c r="A12" s="179"/>
      <c r="B12" s="176"/>
    </row>
    <row r="13" s="166" customFormat="1" ht="36" customHeight="1" spans="1:2">
      <c r="A13" s="179"/>
      <c r="B13" s="176"/>
    </row>
    <row r="14" s="166" customFormat="1" ht="36" customHeight="1" spans="1:2">
      <c r="A14" s="179"/>
      <c r="B14" s="176"/>
    </row>
    <row r="15" s="166" customFormat="1" ht="36" customHeight="1" spans="1:2">
      <c r="A15" s="179"/>
      <c r="B15" s="176"/>
    </row>
    <row r="16" s="166" customFormat="1" ht="36" customHeight="1" spans="1:2">
      <c r="A16" s="179"/>
      <c r="B16" s="176"/>
    </row>
    <row r="17" s="166" customFormat="1" ht="36" customHeight="1" spans="1:2">
      <c r="A17" s="179"/>
      <c r="B17" s="176"/>
    </row>
    <row r="18" s="166" customFormat="1" ht="36" customHeight="1" spans="1:2">
      <c r="A18" s="179"/>
      <c r="B18" s="176"/>
    </row>
    <row r="19" s="166" customFormat="1" ht="31" customHeight="1" spans="1:2">
      <c r="A19" s="180" t="s">
        <v>3151</v>
      </c>
      <c r="B19" s="181"/>
    </row>
    <row r="20" s="166" customFormat="1" spans="1:16377">
      <c r="A20" s="166" t="s">
        <v>2493</v>
      </c>
      <c r="B20" s="168"/>
      <c r="XEU20" s="169"/>
      <c r="XEV20" s="169"/>
      <c r="XEW20" s="169"/>
    </row>
    <row r="21" s="166" customFormat="1" spans="2:16377">
      <c r="B21" s="168"/>
      <c r="XEU21" s="169"/>
      <c r="XEV21" s="169"/>
      <c r="XEW21" s="169"/>
    </row>
  </sheetData>
  <mergeCells count="1">
    <mergeCell ref="A1:B1"/>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51"/>
  <sheetViews>
    <sheetView showGridLines="0" showZeros="0" view="pageBreakPreview" zoomScale="90" zoomScaleNormal="90" topLeftCell="B1" workbookViewId="0">
      <pane ySplit="3" topLeftCell="A28" activePane="bottomLeft" state="frozen"/>
      <selection/>
      <selection pane="bottomLeft" activeCell="E27" sqref="E27"/>
    </sheetView>
  </sheetViews>
  <sheetFormatPr defaultColWidth="9" defaultRowHeight="14.25" outlineLevelCol="5"/>
  <cols>
    <col min="1" max="1" width="12.75" style="168" customWidth="1"/>
    <col min="2" max="2" width="50.75" style="168" customWidth="1"/>
    <col min="3" max="5" width="20.6333333333333" style="168" customWidth="1"/>
    <col min="6" max="6" width="9.75" style="168" customWidth="1"/>
    <col min="7" max="16384" width="9" style="278"/>
  </cols>
  <sheetData>
    <row r="1" s="459" customFormat="1" ht="45" customHeight="1" spans="1:6">
      <c r="A1" s="301"/>
      <c r="B1" s="301" t="s">
        <v>69</v>
      </c>
      <c r="C1" s="301"/>
      <c r="D1" s="301"/>
      <c r="E1" s="301"/>
      <c r="F1" s="463"/>
    </row>
    <row r="2" ht="18.95" customHeight="1" spans="1:5">
      <c r="A2" s="488"/>
      <c r="B2" s="464"/>
      <c r="C2" s="347"/>
      <c r="E2" s="465" t="s">
        <v>2</v>
      </c>
    </row>
    <row r="3" s="460" customFormat="1" ht="45" customHeight="1" spans="1:6">
      <c r="A3" s="489" t="s">
        <v>3</v>
      </c>
      <c r="B3" s="490" t="s">
        <v>4</v>
      </c>
      <c r="C3" s="187" t="s">
        <v>5</v>
      </c>
      <c r="D3" s="187" t="s">
        <v>6</v>
      </c>
      <c r="E3" s="490" t="s">
        <v>7</v>
      </c>
      <c r="F3" s="491" t="s">
        <v>8</v>
      </c>
    </row>
    <row r="4" ht="37.5" customHeight="1" spans="1:6">
      <c r="A4" s="365" t="s">
        <v>70</v>
      </c>
      <c r="B4" s="492" t="s">
        <v>71</v>
      </c>
      <c r="C4" s="471">
        <v>18878</v>
      </c>
      <c r="D4" s="471">
        <v>19241</v>
      </c>
      <c r="E4" s="493">
        <f>(D4-C4)/C4</f>
        <v>0.019</v>
      </c>
      <c r="F4" s="288" t="str">
        <f t="shared" ref="F4:F38" si="0">IF(LEN(A4)=3,"是",IF(B4&lt;&gt;"",IF(SUM(C4:D4)&lt;&gt;0,"是","否"),"是"))</f>
        <v>是</v>
      </c>
    </row>
    <row r="5" ht="37.5" customHeight="1" spans="1:6">
      <c r="A5" s="365" t="s">
        <v>72</v>
      </c>
      <c r="B5" s="494" t="s">
        <v>73</v>
      </c>
      <c r="C5" s="471"/>
      <c r="D5" s="471"/>
      <c r="E5" s="493" t="e">
        <f t="shared" ref="E5:E38" si="1">(D5-C5)/C5</f>
        <v>#DIV/0!</v>
      </c>
      <c r="F5" s="288" t="str">
        <f t="shared" si="0"/>
        <v>是</v>
      </c>
    </row>
    <row r="6" ht="37.5" customHeight="1" spans="1:6">
      <c r="A6" s="365" t="s">
        <v>74</v>
      </c>
      <c r="B6" s="494" t="s">
        <v>75</v>
      </c>
      <c r="C6" s="471">
        <v>389</v>
      </c>
      <c r="D6" s="471">
        <v>112</v>
      </c>
      <c r="E6" s="493">
        <f t="shared" si="1"/>
        <v>-0.712</v>
      </c>
      <c r="F6" s="288" t="str">
        <f t="shared" si="0"/>
        <v>是</v>
      </c>
    </row>
    <row r="7" ht="37.5" customHeight="1" spans="1:6">
      <c r="A7" s="365" t="s">
        <v>76</v>
      </c>
      <c r="B7" s="494" t="s">
        <v>77</v>
      </c>
      <c r="C7" s="471">
        <v>10383</v>
      </c>
      <c r="D7" s="471">
        <v>11115</v>
      </c>
      <c r="E7" s="493">
        <f t="shared" si="1"/>
        <v>0.07</v>
      </c>
      <c r="F7" s="288" t="str">
        <f t="shared" si="0"/>
        <v>是</v>
      </c>
    </row>
    <row r="8" ht="37.5" customHeight="1" spans="1:6">
      <c r="A8" s="365" t="s">
        <v>78</v>
      </c>
      <c r="B8" s="494" t="s">
        <v>79</v>
      </c>
      <c r="C8" s="471">
        <v>71021</v>
      </c>
      <c r="D8" s="471">
        <v>86591</v>
      </c>
      <c r="E8" s="493">
        <f t="shared" si="1"/>
        <v>0.219</v>
      </c>
      <c r="F8" s="288" t="str">
        <f t="shared" si="0"/>
        <v>是</v>
      </c>
    </row>
    <row r="9" ht="37.5" customHeight="1" spans="1:6">
      <c r="A9" s="365" t="s">
        <v>80</v>
      </c>
      <c r="B9" s="494" t="s">
        <v>81</v>
      </c>
      <c r="C9" s="471">
        <v>559</v>
      </c>
      <c r="D9" s="471">
        <v>829</v>
      </c>
      <c r="E9" s="493">
        <f t="shared" si="1"/>
        <v>0.483</v>
      </c>
      <c r="F9" s="288" t="str">
        <f t="shared" si="0"/>
        <v>是</v>
      </c>
    </row>
    <row r="10" ht="37.5" customHeight="1" spans="1:6">
      <c r="A10" s="365" t="s">
        <v>82</v>
      </c>
      <c r="B10" s="494" t="s">
        <v>83</v>
      </c>
      <c r="C10" s="471">
        <v>1929</v>
      </c>
      <c r="D10" s="471">
        <v>2650</v>
      </c>
      <c r="E10" s="493">
        <f t="shared" si="1"/>
        <v>0.374</v>
      </c>
      <c r="F10" s="288" t="str">
        <f t="shared" si="0"/>
        <v>是</v>
      </c>
    </row>
    <row r="11" ht="37.5" customHeight="1" spans="1:6">
      <c r="A11" s="365" t="s">
        <v>84</v>
      </c>
      <c r="B11" s="494" t="s">
        <v>85</v>
      </c>
      <c r="C11" s="471">
        <v>46263</v>
      </c>
      <c r="D11" s="471">
        <v>58602</v>
      </c>
      <c r="E11" s="493">
        <f t="shared" si="1"/>
        <v>0.267</v>
      </c>
      <c r="F11" s="288" t="str">
        <f t="shared" si="0"/>
        <v>是</v>
      </c>
    </row>
    <row r="12" ht="37.5" customHeight="1" spans="1:6">
      <c r="A12" s="365" t="s">
        <v>86</v>
      </c>
      <c r="B12" s="494" t="s">
        <v>87</v>
      </c>
      <c r="C12" s="471">
        <v>23415</v>
      </c>
      <c r="D12" s="471">
        <v>27789</v>
      </c>
      <c r="E12" s="493">
        <f t="shared" si="1"/>
        <v>0.187</v>
      </c>
      <c r="F12" s="288" t="str">
        <f t="shared" si="0"/>
        <v>是</v>
      </c>
    </row>
    <row r="13" ht="37.5" customHeight="1" spans="1:6">
      <c r="A13" s="365" t="s">
        <v>88</v>
      </c>
      <c r="B13" s="494" t="s">
        <v>89</v>
      </c>
      <c r="C13" s="471">
        <v>4064</v>
      </c>
      <c r="D13" s="471">
        <v>2183</v>
      </c>
      <c r="E13" s="493">
        <f t="shared" si="1"/>
        <v>-0.463</v>
      </c>
      <c r="F13" s="288" t="str">
        <f t="shared" si="0"/>
        <v>是</v>
      </c>
    </row>
    <row r="14" ht="37.5" customHeight="1" spans="1:6">
      <c r="A14" s="365" t="s">
        <v>90</v>
      </c>
      <c r="B14" s="494" t="s">
        <v>91</v>
      </c>
      <c r="C14" s="471">
        <v>17357</v>
      </c>
      <c r="D14" s="471">
        <v>4666</v>
      </c>
      <c r="E14" s="493">
        <f t="shared" si="1"/>
        <v>-0.731</v>
      </c>
      <c r="F14" s="288" t="str">
        <f t="shared" si="0"/>
        <v>是</v>
      </c>
    </row>
    <row r="15" ht="37.5" customHeight="1" spans="1:6">
      <c r="A15" s="365" t="s">
        <v>92</v>
      </c>
      <c r="B15" s="494" t="s">
        <v>93</v>
      </c>
      <c r="C15" s="471">
        <v>61509</v>
      </c>
      <c r="D15" s="471">
        <v>61635</v>
      </c>
      <c r="E15" s="493">
        <f t="shared" si="1"/>
        <v>0.002</v>
      </c>
      <c r="F15" s="288" t="str">
        <f t="shared" si="0"/>
        <v>是</v>
      </c>
    </row>
    <row r="16" ht="37.5" customHeight="1" spans="1:6">
      <c r="A16" s="365" t="s">
        <v>94</v>
      </c>
      <c r="B16" s="494" t="s">
        <v>95</v>
      </c>
      <c r="C16" s="471">
        <v>25670</v>
      </c>
      <c r="D16" s="471">
        <v>13208</v>
      </c>
      <c r="E16" s="493">
        <f t="shared" si="1"/>
        <v>-0.485</v>
      </c>
      <c r="F16" s="288" t="str">
        <f t="shared" si="0"/>
        <v>是</v>
      </c>
    </row>
    <row r="17" ht="37.5" customHeight="1" spans="1:6">
      <c r="A17" s="365" t="s">
        <v>96</v>
      </c>
      <c r="B17" s="494" t="s">
        <v>97</v>
      </c>
      <c r="C17" s="471">
        <v>342</v>
      </c>
      <c r="D17" s="471">
        <v>252</v>
      </c>
      <c r="E17" s="493">
        <f t="shared" si="1"/>
        <v>-0.263</v>
      </c>
      <c r="F17" s="288" t="str">
        <f t="shared" si="0"/>
        <v>是</v>
      </c>
    </row>
    <row r="18" ht="37.5" customHeight="1" spans="1:6">
      <c r="A18" s="365" t="s">
        <v>98</v>
      </c>
      <c r="B18" s="494" t="s">
        <v>99</v>
      </c>
      <c r="C18" s="471">
        <v>368</v>
      </c>
      <c r="D18" s="471">
        <v>519</v>
      </c>
      <c r="E18" s="493">
        <f t="shared" si="1"/>
        <v>0.41</v>
      </c>
      <c r="F18" s="288" t="str">
        <f t="shared" si="0"/>
        <v>是</v>
      </c>
    </row>
    <row r="19" ht="37.5" customHeight="1" spans="1:6">
      <c r="A19" s="365" t="s">
        <v>100</v>
      </c>
      <c r="B19" s="494" t="s">
        <v>101</v>
      </c>
      <c r="C19" s="471"/>
      <c r="D19" s="471"/>
      <c r="E19" s="493" t="e">
        <f t="shared" si="1"/>
        <v>#DIV/0!</v>
      </c>
      <c r="F19" s="288" t="str">
        <f t="shared" si="0"/>
        <v>是</v>
      </c>
    </row>
    <row r="20" ht="37.5" customHeight="1" spans="1:6">
      <c r="A20" s="365" t="s">
        <v>102</v>
      </c>
      <c r="B20" s="494" t="s">
        <v>103</v>
      </c>
      <c r="C20" s="471"/>
      <c r="D20" s="471"/>
      <c r="E20" s="493" t="e">
        <f t="shared" si="1"/>
        <v>#DIV/0!</v>
      </c>
      <c r="F20" s="288" t="str">
        <f t="shared" si="0"/>
        <v>是</v>
      </c>
    </row>
    <row r="21" ht="37.5" customHeight="1" spans="1:6">
      <c r="A21" s="365" t="s">
        <v>104</v>
      </c>
      <c r="B21" s="494" t="s">
        <v>105</v>
      </c>
      <c r="C21" s="471">
        <v>1832</v>
      </c>
      <c r="D21" s="471">
        <v>1343</v>
      </c>
      <c r="E21" s="493">
        <f t="shared" si="1"/>
        <v>-0.267</v>
      </c>
      <c r="F21" s="288" t="str">
        <f t="shared" si="0"/>
        <v>是</v>
      </c>
    </row>
    <row r="22" ht="37.5" customHeight="1" spans="1:6">
      <c r="A22" s="365" t="s">
        <v>106</v>
      </c>
      <c r="B22" s="494" t="s">
        <v>107</v>
      </c>
      <c r="C22" s="471">
        <v>19227</v>
      </c>
      <c r="D22" s="471">
        <v>22495</v>
      </c>
      <c r="E22" s="493">
        <f t="shared" si="1"/>
        <v>0.17</v>
      </c>
      <c r="F22" s="288" t="str">
        <f t="shared" si="0"/>
        <v>是</v>
      </c>
    </row>
    <row r="23" ht="37.5" customHeight="1" spans="1:6">
      <c r="A23" s="365" t="s">
        <v>108</v>
      </c>
      <c r="B23" s="494" t="s">
        <v>109</v>
      </c>
      <c r="C23" s="471">
        <v>350</v>
      </c>
      <c r="D23" s="471">
        <v>274</v>
      </c>
      <c r="E23" s="493">
        <f t="shared" si="1"/>
        <v>-0.217</v>
      </c>
      <c r="F23" s="288" t="str">
        <f t="shared" si="0"/>
        <v>是</v>
      </c>
    </row>
    <row r="24" ht="37.5" customHeight="1" spans="1:6">
      <c r="A24" s="365" t="s">
        <v>110</v>
      </c>
      <c r="B24" s="494" t="s">
        <v>111</v>
      </c>
      <c r="C24" s="471">
        <v>2915</v>
      </c>
      <c r="D24" s="471">
        <v>2863</v>
      </c>
      <c r="E24" s="493">
        <f t="shared" si="1"/>
        <v>-0.018</v>
      </c>
      <c r="F24" s="288" t="str">
        <f t="shared" si="0"/>
        <v>是</v>
      </c>
    </row>
    <row r="25" ht="37.5" customHeight="1" spans="1:6">
      <c r="A25" s="365" t="s">
        <v>112</v>
      </c>
      <c r="B25" s="494" t="s">
        <v>113</v>
      </c>
      <c r="C25" s="471"/>
      <c r="D25" s="471">
        <v>3200</v>
      </c>
      <c r="E25" s="493" t="e">
        <f t="shared" si="1"/>
        <v>#DIV/0!</v>
      </c>
      <c r="F25" s="288" t="str">
        <f t="shared" si="0"/>
        <v>是</v>
      </c>
    </row>
    <row r="26" ht="37.5" customHeight="1" spans="1:6">
      <c r="A26" s="365" t="s">
        <v>114</v>
      </c>
      <c r="B26" s="494" t="s">
        <v>115</v>
      </c>
      <c r="C26" s="471">
        <v>5531</v>
      </c>
      <c r="D26" s="471">
        <v>412</v>
      </c>
      <c r="E26" s="493">
        <f t="shared" si="1"/>
        <v>-0.926</v>
      </c>
      <c r="F26" s="288" t="str">
        <f t="shared" si="0"/>
        <v>是</v>
      </c>
    </row>
    <row r="27" ht="37.5" customHeight="1" spans="1:6">
      <c r="A27" s="365" t="s">
        <v>116</v>
      </c>
      <c r="B27" s="494" t="s">
        <v>117</v>
      </c>
      <c r="C27" s="471">
        <v>63</v>
      </c>
      <c r="D27" s="471">
        <v>21</v>
      </c>
      <c r="E27" s="493">
        <f t="shared" si="1"/>
        <v>-0.667</v>
      </c>
      <c r="F27" s="288" t="str">
        <f t="shared" si="0"/>
        <v>是</v>
      </c>
    </row>
    <row r="28" ht="37.5" customHeight="1" spans="1:6">
      <c r="A28" s="365" t="s">
        <v>118</v>
      </c>
      <c r="B28" s="494" t="s">
        <v>119</v>
      </c>
      <c r="C28" s="471">
        <v>12</v>
      </c>
      <c r="D28" s="471"/>
      <c r="E28" s="493">
        <f t="shared" si="1"/>
        <v>-1</v>
      </c>
      <c r="F28" s="288" t="str">
        <f t="shared" si="0"/>
        <v>是</v>
      </c>
    </row>
    <row r="29" ht="37.5" customHeight="1" spans="1:6">
      <c r="A29" s="365"/>
      <c r="B29" s="494"/>
      <c r="C29" s="471"/>
      <c r="D29" s="471"/>
      <c r="E29" s="493" t="e">
        <f t="shared" si="1"/>
        <v>#DIV/0!</v>
      </c>
      <c r="F29" s="288" t="str">
        <f t="shared" si="0"/>
        <v>是</v>
      </c>
    </row>
    <row r="30" s="346" customFormat="1" ht="37.5" customHeight="1" spans="1:6">
      <c r="A30" s="478"/>
      <c r="B30" s="479" t="s">
        <v>120</v>
      </c>
      <c r="C30" s="449">
        <f>SUBTOTAL(9,C4:C29)</f>
        <v>312077</v>
      </c>
      <c r="D30" s="449">
        <f>SUBTOTAL(9,D4:D29)</f>
        <v>320000</v>
      </c>
      <c r="E30" s="493">
        <f t="shared" si="1"/>
        <v>0.025</v>
      </c>
      <c r="F30" s="288" t="str">
        <f t="shared" si="0"/>
        <v>是</v>
      </c>
    </row>
    <row r="31" ht="37.5" customHeight="1" spans="1:6">
      <c r="A31" s="361">
        <v>230</v>
      </c>
      <c r="B31" s="495" t="s">
        <v>121</v>
      </c>
      <c r="C31" s="496">
        <f>SUBTOTAL(9,C32:C35)</f>
        <v>30509</v>
      </c>
      <c r="D31" s="496">
        <f>SUBTOTAL(9,D32:D35)</f>
        <v>39306</v>
      </c>
      <c r="E31" s="493">
        <f t="shared" si="1"/>
        <v>0.288</v>
      </c>
      <c r="F31" s="288" t="str">
        <f t="shared" si="0"/>
        <v>是</v>
      </c>
    </row>
    <row r="32" ht="37.5" customHeight="1" spans="1:6">
      <c r="A32" s="497">
        <v>23006</v>
      </c>
      <c r="B32" s="498" t="s">
        <v>122</v>
      </c>
      <c r="C32" s="471">
        <v>7957</v>
      </c>
      <c r="D32" s="471">
        <v>10000</v>
      </c>
      <c r="E32" s="493">
        <f t="shared" si="1"/>
        <v>0.257</v>
      </c>
      <c r="F32" s="288" t="str">
        <f t="shared" si="0"/>
        <v>是</v>
      </c>
    </row>
    <row r="33" ht="46" customHeight="1" spans="1:6">
      <c r="A33" s="365">
        <v>23008</v>
      </c>
      <c r="B33" s="498" t="s">
        <v>123</v>
      </c>
      <c r="C33" s="471">
        <v>14957</v>
      </c>
      <c r="D33" s="471">
        <v>29306</v>
      </c>
      <c r="E33" s="493">
        <f t="shared" si="1"/>
        <v>0.959</v>
      </c>
      <c r="F33" s="288" t="str">
        <f t="shared" si="0"/>
        <v>是</v>
      </c>
    </row>
    <row r="34" ht="37.5" customHeight="1" spans="1:6">
      <c r="A34" s="499">
        <v>23015</v>
      </c>
      <c r="B34" s="477" t="s">
        <v>124</v>
      </c>
      <c r="C34" s="471">
        <v>7595</v>
      </c>
      <c r="D34" s="471"/>
      <c r="E34" s="493">
        <f t="shared" si="1"/>
        <v>-1</v>
      </c>
      <c r="F34" s="288" t="str">
        <f t="shared" si="0"/>
        <v>是</v>
      </c>
    </row>
    <row r="35" s="462" customFormat="1" ht="36" customHeight="1" spans="1:6">
      <c r="A35" s="499">
        <v>23016</v>
      </c>
      <c r="B35" s="477" t="s">
        <v>125</v>
      </c>
      <c r="C35" s="471"/>
      <c r="D35" s="471"/>
      <c r="E35" s="493" t="e">
        <f t="shared" si="1"/>
        <v>#DIV/0!</v>
      </c>
      <c r="F35" s="288" t="str">
        <f t="shared" si="0"/>
        <v>否</v>
      </c>
    </row>
    <row r="36" s="462" customFormat="1" ht="37.5" customHeight="1" spans="1:6">
      <c r="A36" s="361">
        <v>231</v>
      </c>
      <c r="B36" s="200" t="s">
        <v>126</v>
      </c>
      <c r="C36" s="449">
        <v>58677</v>
      </c>
      <c r="D36" s="449">
        <v>21653</v>
      </c>
      <c r="E36" s="493">
        <f t="shared" si="1"/>
        <v>-0.631</v>
      </c>
      <c r="F36" s="288" t="str">
        <f t="shared" si="0"/>
        <v>是</v>
      </c>
    </row>
    <row r="37" s="462" customFormat="1" ht="37.5" customHeight="1" spans="1:6">
      <c r="A37" s="361">
        <v>23009</v>
      </c>
      <c r="B37" s="500" t="s">
        <v>127</v>
      </c>
      <c r="C37" s="449">
        <v>84055</v>
      </c>
      <c r="D37" s="449"/>
      <c r="E37" s="493">
        <f t="shared" si="1"/>
        <v>-1</v>
      </c>
      <c r="F37" s="288" t="str">
        <f t="shared" si="0"/>
        <v>是</v>
      </c>
    </row>
    <row r="38" ht="37.5" customHeight="1" spans="1:6">
      <c r="A38" s="478"/>
      <c r="B38" s="486" t="s">
        <v>128</v>
      </c>
      <c r="C38" s="449">
        <f>C30+C31+C36+C37</f>
        <v>485318</v>
      </c>
      <c r="D38" s="449">
        <f>D30+D31+D36+D37</f>
        <v>380959</v>
      </c>
      <c r="E38" s="493">
        <f t="shared" si="1"/>
        <v>-0.215</v>
      </c>
      <c r="F38" s="288" t="str">
        <f t="shared" si="0"/>
        <v>是</v>
      </c>
    </row>
    <row r="39" spans="2:4">
      <c r="B39" s="501"/>
      <c r="D39" s="502"/>
    </row>
    <row r="41" spans="4:4">
      <c r="D41" s="502"/>
    </row>
    <row r="43" spans="4:4">
      <c r="D43" s="502"/>
    </row>
    <row r="44" spans="4:4">
      <c r="D44" s="502"/>
    </row>
    <row r="46" spans="4:4">
      <c r="D46" s="502"/>
    </row>
    <row r="47" spans="4:4">
      <c r="D47" s="502"/>
    </row>
    <row r="48" spans="4:4">
      <c r="D48" s="502"/>
    </row>
    <row r="49" spans="4:4">
      <c r="D49" s="502"/>
    </row>
    <row r="51" spans="4:4">
      <c r="D51" s="502"/>
    </row>
  </sheetData>
  <autoFilter ref="A3:F39">
    <filterColumn colId="5">
      <customFilters>
        <customFilter operator="equal" val=""/>
        <customFilter operator="equal" val="是"/>
      </customFilters>
    </filterColumn>
    <extLst/>
  </autoFilter>
  <mergeCells count="1">
    <mergeCell ref="B1:E1"/>
  </mergeCells>
  <conditionalFormatting sqref="C34">
    <cfRule type="expression" dxfId="1" priority="14" stopIfTrue="1">
      <formula>"len($A:$A)=3"</formula>
    </cfRule>
  </conditionalFormatting>
  <conditionalFormatting sqref="D34">
    <cfRule type="cellIs" dxfId="2" priority="29" stopIfTrue="1" operator="lessThan">
      <formula>0</formula>
    </cfRule>
    <cfRule type="cellIs" dxfId="0" priority="30" stopIfTrue="1" operator="greaterThan">
      <formula>5</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2"/>
  <sheetViews>
    <sheetView showGridLines="0" showZeros="0" view="pageBreakPreview" zoomScaleNormal="115" topLeftCell="A31" workbookViewId="0">
      <selection activeCell="C36" sqref="C36"/>
    </sheetView>
  </sheetViews>
  <sheetFormatPr defaultColWidth="9" defaultRowHeight="14.25" outlineLevelCol="4"/>
  <cols>
    <col min="1" max="1" width="52.4416666666667" style="151" customWidth="1"/>
    <col min="2" max="4" width="20.6333333333333" style="151" customWidth="1"/>
    <col min="5" max="5" width="5.38333333333333" style="151" hidden="1" customWidth="1"/>
    <col min="6" max="16384" width="9" style="151"/>
  </cols>
  <sheetData>
    <row r="1" ht="45" customHeight="1" spans="1:4">
      <c r="A1" s="152" t="s">
        <v>3154</v>
      </c>
      <c r="B1" s="152"/>
      <c r="C1" s="152"/>
      <c r="D1" s="152"/>
    </row>
    <row r="2" s="160" customFormat="1" ht="20.1" customHeight="1" spans="1:4">
      <c r="A2" s="161"/>
      <c r="B2" s="162"/>
      <c r="C2" s="163"/>
      <c r="D2" s="164" t="s">
        <v>2</v>
      </c>
    </row>
    <row r="3" ht="45" customHeight="1" spans="1:5">
      <c r="A3" s="135" t="s">
        <v>3155</v>
      </c>
      <c r="B3" s="111" t="s">
        <v>5</v>
      </c>
      <c r="C3" s="111" t="s">
        <v>6</v>
      </c>
      <c r="D3" s="111" t="s">
        <v>7</v>
      </c>
      <c r="E3" s="160" t="s">
        <v>8</v>
      </c>
    </row>
    <row r="4" ht="36" customHeight="1" spans="1:5">
      <c r="A4" s="136" t="s">
        <v>3156</v>
      </c>
      <c r="B4" s="137">
        <v>15366</v>
      </c>
      <c r="C4" s="138">
        <v>14794</v>
      </c>
      <c r="D4" s="115"/>
      <c r="E4" s="165" t="str">
        <f t="shared" ref="E4:E38" si="0">IF(A4&lt;&gt;"",IF(SUM(B4:C4)&lt;&gt;0,"是","否"),"是")</f>
        <v>是</v>
      </c>
    </row>
    <row r="5" ht="36" customHeight="1" spans="1:5">
      <c r="A5" s="139" t="s">
        <v>3157</v>
      </c>
      <c r="B5" s="140">
        <v>14405</v>
      </c>
      <c r="C5" s="140">
        <v>14084</v>
      </c>
      <c r="D5" s="141"/>
      <c r="E5" s="165" t="str">
        <f t="shared" si="0"/>
        <v>是</v>
      </c>
    </row>
    <row r="6" ht="36" customHeight="1" spans="1:5">
      <c r="A6" s="139" t="s">
        <v>3158</v>
      </c>
      <c r="B6" s="140">
        <v>15</v>
      </c>
      <c r="C6" s="142">
        <v>10</v>
      </c>
      <c r="D6" s="141"/>
      <c r="E6" s="165" t="str">
        <f t="shared" si="0"/>
        <v>是</v>
      </c>
    </row>
    <row r="7" s="150" customFormat="1" ht="36" customHeight="1" spans="1:5">
      <c r="A7" s="139" t="s">
        <v>3159</v>
      </c>
      <c r="B7" s="140"/>
      <c r="C7" s="142"/>
      <c r="D7" s="141"/>
      <c r="E7" s="165" t="str">
        <f t="shared" si="0"/>
        <v>否</v>
      </c>
    </row>
    <row r="8" ht="36" customHeight="1" spans="1:5">
      <c r="A8" s="136" t="s">
        <v>3160</v>
      </c>
      <c r="B8" s="137">
        <v>12050</v>
      </c>
      <c r="C8" s="137">
        <v>24176</v>
      </c>
      <c r="D8" s="143"/>
      <c r="E8" s="165" t="str">
        <f t="shared" si="0"/>
        <v>是</v>
      </c>
    </row>
    <row r="9" ht="36" customHeight="1" spans="1:5">
      <c r="A9" s="139" t="s">
        <v>3157</v>
      </c>
      <c r="B9" s="140">
        <v>10669</v>
      </c>
      <c r="C9" s="142">
        <v>21513</v>
      </c>
      <c r="D9" s="141"/>
      <c r="E9" s="165" t="str">
        <f t="shared" si="0"/>
        <v>是</v>
      </c>
    </row>
    <row r="10" ht="36" customHeight="1" spans="1:5">
      <c r="A10" s="139" t="s">
        <v>3158</v>
      </c>
      <c r="B10" s="140">
        <v>161</v>
      </c>
      <c r="C10" s="142">
        <v>198</v>
      </c>
      <c r="D10" s="141"/>
      <c r="E10" s="165" t="str">
        <f t="shared" si="0"/>
        <v>是</v>
      </c>
    </row>
    <row r="11" ht="36" customHeight="1" spans="1:5">
      <c r="A11" s="139" t="s">
        <v>3159</v>
      </c>
      <c r="B11" s="140">
        <v>600</v>
      </c>
      <c r="C11" s="142">
        <v>1960</v>
      </c>
      <c r="D11" s="141"/>
      <c r="E11" s="165" t="str">
        <f t="shared" si="0"/>
        <v>是</v>
      </c>
    </row>
    <row r="12" ht="36" customHeight="1" spans="1:5">
      <c r="A12" s="136" t="s">
        <v>3161</v>
      </c>
      <c r="B12" s="137">
        <v>753</v>
      </c>
      <c r="C12" s="138">
        <v>1065</v>
      </c>
      <c r="D12" s="143"/>
      <c r="E12" s="165" t="str">
        <f t="shared" si="0"/>
        <v>是</v>
      </c>
    </row>
    <row r="13" ht="36" customHeight="1" spans="1:5">
      <c r="A13" s="139" t="s">
        <v>3157</v>
      </c>
      <c r="B13" s="140">
        <v>746</v>
      </c>
      <c r="C13" s="142">
        <v>1064</v>
      </c>
      <c r="D13" s="141"/>
      <c r="E13" s="165" t="str">
        <f t="shared" si="0"/>
        <v>是</v>
      </c>
    </row>
    <row r="14" ht="36" customHeight="1" spans="1:5">
      <c r="A14" s="139" t="s">
        <v>3158</v>
      </c>
      <c r="B14" s="140">
        <v>2</v>
      </c>
      <c r="C14" s="142">
        <v>1</v>
      </c>
      <c r="D14" s="141"/>
      <c r="E14" s="165" t="str">
        <f t="shared" si="0"/>
        <v>是</v>
      </c>
    </row>
    <row r="15" ht="41" customHeight="1" spans="1:5">
      <c r="A15" s="139" t="s">
        <v>3159</v>
      </c>
      <c r="B15" s="140">
        <v>0</v>
      </c>
      <c r="C15" s="142"/>
      <c r="D15" s="141" t="str">
        <f>IF(B15&gt;0,C15/B15-1,IF(B15&lt;0,-(C15/B15-1),""))</f>
        <v/>
      </c>
      <c r="E15" s="165" t="str">
        <f t="shared" si="0"/>
        <v>否</v>
      </c>
    </row>
    <row r="16" ht="36" customHeight="1" spans="1:5">
      <c r="A16" s="136" t="s">
        <v>3162</v>
      </c>
      <c r="B16" s="137">
        <v>11684</v>
      </c>
      <c r="C16" s="138">
        <v>12461</v>
      </c>
      <c r="D16" s="143"/>
      <c r="E16" s="165" t="str">
        <f t="shared" si="0"/>
        <v>是</v>
      </c>
    </row>
    <row r="17" ht="36" customHeight="1" spans="1:5">
      <c r="A17" s="139" t="s">
        <v>3157</v>
      </c>
      <c r="B17" s="140">
        <v>11532</v>
      </c>
      <c r="C17" s="144">
        <v>12307</v>
      </c>
      <c r="D17" s="141"/>
      <c r="E17" s="165" t="str">
        <f t="shared" si="0"/>
        <v>是</v>
      </c>
    </row>
    <row r="18" ht="36" customHeight="1" spans="1:5">
      <c r="A18" s="139" t="s">
        <v>3158</v>
      </c>
      <c r="B18" s="140">
        <v>127</v>
      </c>
      <c r="C18" s="144">
        <v>110</v>
      </c>
      <c r="D18" s="141"/>
      <c r="E18" s="165" t="str">
        <f t="shared" si="0"/>
        <v>是</v>
      </c>
    </row>
    <row r="19" ht="36" customHeight="1" spans="1:5">
      <c r="A19" s="139" t="s">
        <v>3159</v>
      </c>
      <c r="B19" s="140"/>
      <c r="C19" s="144"/>
      <c r="D19" s="141"/>
      <c r="E19" s="165" t="str">
        <f t="shared" si="0"/>
        <v>否</v>
      </c>
    </row>
    <row r="20" ht="36" customHeight="1" spans="1:5">
      <c r="A20" s="136" t="s">
        <v>3163</v>
      </c>
      <c r="B20" s="137"/>
      <c r="C20" s="138"/>
      <c r="D20" s="143"/>
      <c r="E20" s="165" t="str">
        <f t="shared" si="0"/>
        <v>否</v>
      </c>
    </row>
    <row r="21" ht="36" customHeight="1" spans="1:5">
      <c r="A21" s="139" t="s">
        <v>3157</v>
      </c>
      <c r="B21" s="140"/>
      <c r="C21" s="138"/>
      <c r="D21" s="141"/>
      <c r="E21" s="165" t="str">
        <f t="shared" si="0"/>
        <v>否</v>
      </c>
    </row>
    <row r="22" ht="36" customHeight="1" spans="1:5">
      <c r="A22" s="139" t="s">
        <v>3158</v>
      </c>
      <c r="B22" s="140"/>
      <c r="C22" s="140"/>
      <c r="D22" s="141"/>
      <c r="E22" s="165" t="str">
        <f t="shared" si="0"/>
        <v>否</v>
      </c>
    </row>
    <row r="23" ht="36" customHeight="1" spans="1:5">
      <c r="A23" s="139" t="s">
        <v>3159</v>
      </c>
      <c r="B23" s="140"/>
      <c r="C23" s="142"/>
      <c r="D23" s="145"/>
      <c r="E23" s="165" t="str">
        <f t="shared" si="0"/>
        <v>否</v>
      </c>
    </row>
    <row r="24" ht="36" customHeight="1" spans="1:5">
      <c r="A24" s="136" t="s">
        <v>3164</v>
      </c>
      <c r="B24" s="146">
        <v>13479</v>
      </c>
      <c r="C24" s="138">
        <v>7378</v>
      </c>
      <c r="D24" s="143"/>
      <c r="E24" s="165" t="str">
        <f t="shared" si="0"/>
        <v>是</v>
      </c>
    </row>
    <row r="25" ht="36" customHeight="1" spans="1:5">
      <c r="A25" s="139" t="s">
        <v>3157</v>
      </c>
      <c r="B25" s="140">
        <v>4566</v>
      </c>
      <c r="C25" s="147">
        <v>4805</v>
      </c>
      <c r="D25" s="141"/>
      <c r="E25" s="165" t="str">
        <f t="shared" si="0"/>
        <v>是</v>
      </c>
    </row>
    <row r="26" ht="36" customHeight="1" spans="1:5">
      <c r="A26" s="139" t="s">
        <v>3158</v>
      </c>
      <c r="B26" s="140">
        <v>303</v>
      </c>
      <c r="C26" s="140">
        <v>653</v>
      </c>
      <c r="D26" s="141"/>
      <c r="E26" s="165" t="str">
        <f t="shared" si="0"/>
        <v>是</v>
      </c>
    </row>
    <row r="27" ht="36" customHeight="1" spans="1:5">
      <c r="A27" s="139" t="s">
        <v>3159</v>
      </c>
      <c r="B27" s="140">
        <v>8582</v>
      </c>
      <c r="C27" s="140">
        <v>876</v>
      </c>
      <c r="D27" s="141"/>
      <c r="E27" s="165" t="str">
        <f t="shared" si="0"/>
        <v>是</v>
      </c>
    </row>
    <row r="28" ht="36" customHeight="1" spans="1:5">
      <c r="A28" s="136" t="s">
        <v>3165</v>
      </c>
      <c r="B28" s="137">
        <v>15811</v>
      </c>
      <c r="C28" s="138">
        <v>16754</v>
      </c>
      <c r="D28" s="143"/>
      <c r="E28" s="165" t="str">
        <f t="shared" si="0"/>
        <v>是</v>
      </c>
    </row>
    <row r="29" ht="36" customHeight="1" spans="1:5">
      <c r="A29" s="139" t="s">
        <v>3157</v>
      </c>
      <c r="B29" s="140">
        <v>14796</v>
      </c>
      <c r="C29" s="147">
        <v>15930</v>
      </c>
      <c r="D29" s="141"/>
      <c r="E29" s="165" t="str">
        <f t="shared" si="0"/>
        <v>是</v>
      </c>
    </row>
    <row r="30" ht="36" customHeight="1" spans="1:5">
      <c r="A30" s="139" t="s">
        <v>3158</v>
      </c>
      <c r="B30" s="140">
        <v>107</v>
      </c>
      <c r="C30" s="147">
        <v>120</v>
      </c>
      <c r="D30" s="141"/>
      <c r="E30" s="165" t="str">
        <f t="shared" si="0"/>
        <v>是</v>
      </c>
    </row>
    <row r="31" ht="36" customHeight="1" spans="1:5">
      <c r="A31" s="139" t="s">
        <v>3159</v>
      </c>
      <c r="B31" s="140">
        <v>671</v>
      </c>
      <c r="C31" s="147">
        <v>704</v>
      </c>
      <c r="D31" s="141"/>
      <c r="E31" s="165" t="str">
        <f t="shared" si="0"/>
        <v>是</v>
      </c>
    </row>
    <row r="32" ht="36" customHeight="1" spans="1:5">
      <c r="A32" s="124" t="s">
        <v>3166</v>
      </c>
      <c r="B32" s="146">
        <f t="shared" ref="B32:B35" si="1">B4+B8+B12+B16+B20+B24+B28</f>
        <v>69143</v>
      </c>
      <c r="C32" s="146">
        <f t="shared" ref="C32:C35" si="2">C4+C8+C12+C16+C20+C24+C28</f>
        <v>76628</v>
      </c>
      <c r="D32" s="145"/>
      <c r="E32" s="165" t="str">
        <f t="shared" si="0"/>
        <v>是</v>
      </c>
    </row>
    <row r="33" ht="36" customHeight="1" spans="1:5">
      <c r="A33" s="139" t="s">
        <v>3167</v>
      </c>
      <c r="B33" s="140">
        <f t="shared" si="1"/>
        <v>56714</v>
      </c>
      <c r="C33" s="140">
        <f t="shared" si="2"/>
        <v>69703</v>
      </c>
      <c r="D33" s="145"/>
      <c r="E33" s="165" t="str">
        <f t="shared" si="0"/>
        <v>是</v>
      </c>
    </row>
    <row r="34" ht="36" customHeight="1" spans="1:5">
      <c r="A34" s="139" t="s">
        <v>3168</v>
      </c>
      <c r="B34" s="140">
        <f t="shared" si="1"/>
        <v>715</v>
      </c>
      <c r="C34" s="140">
        <f t="shared" si="2"/>
        <v>1092</v>
      </c>
      <c r="D34" s="145"/>
      <c r="E34" s="165" t="str">
        <f t="shared" si="0"/>
        <v>是</v>
      </c>
    </row>
    <row r="35" ht="36" customHeight="1" spans="1:5">
      <c r="A35" s="139" t="s">
        <v>3169</v>
      </c>
      <c r="B35" s="140">
        <f t="shared" si="1"/>
        <v>9853</v>
      </c>
      <c r="C35" s="140">
        <f t="shared" si="2"/>
        <v>3540</v>
      </c>
      <c r="D35" s="145"/>
      <c r="E35" s="165" t="str">
        <f t="shared" si="0"/>
        <v>是</v>
      </c>
    </row>
    <row r="36" ht="36" customHeight="1" spans="1:5">
      <c r="A36" s="126" t="s">
        <v>3170</v>
      </c>
      <c r="B36" s="137">
        <f>16817+3700+25758+674+486</f>
        <v>47435</v>
      </c>
      <c r="C36" s="137">
        <v>62136</v>
      </c>
      <c r="D36" s="143"/>
      <c r="E36" s="165" t="str">
        <f t="shared" si="0"/>
        <v>是</v>
      </c>
    </row>
    <row r="37" ht="36" customHeight="1" spans="1:5">
      <c r="A37" s="148" t="s">
        <v>3171</v>
      </c>
      <c r="B37" s="137"/>
      <c r="C37" s="138"/>
      <c r="D37" s="143"/>
      <c r="E37" s="165" t="str">
        <f t="shared" si="0"/>
        <v>否</v>
      </c>
    </row>
    <row r="38" ht="36" customHeight="1" spans="1:5">
      <c r="A38" s="124" t="s">
        <v>3172</v>
      </c>
      <c r="B38" s="137">
        <f>B32+B36+B37</f>
        <v>116578</v>
      </c>
      <c r="C38" s="137">
        <f>C32+C36+C37</f>
        <v>138764</v>
      </c>
      <c r="D38" s="143"/>
      <c r="E38" s="165" t="str">
        <f t="shared" si="0"/>
        <v>是</v>
      </c>
    </row>
    <row r="39" spans="2:3">
      <c r="B39" s="159"/>
      <c r="C39" s="159"/>
    </row>
    <row r="40" spans="2:3">
      <c r="B40" s="159"/>
      <c r="C40" s="159"/>
    </row>
    <row r="41" spans="2:3">
      <c r="B41" s="159"/>
      <c r="C41" s="159"/>
    </row>
    <row r="42" spans="2:3">
      <c r="B42" s="159"/>
      <c r="C42" s="159"/>
    </row>
  </sheetData>
  <autoFilter ref="A3:E38">
    <filterColumn colId="4">
      <customFilters>
        <customFilter operator="equal" val="是"/>
      </customFilters>
    </filterColumn>
    <extLst/>
  </autoFilter>
  <mergeCells count="1">
    <mergeCell ref="A1:D1"/>
  </mergeCells>
  <conditionalFormatting sqref="D36">
    <cfRule type="cellIs" dxfId="3" priority="1" stopIfTrue="1" operator="lessThanOrEqual">
      <formula>-1</formula>
    </cfRule>
  </conditionalFormatting>
  <conditionalFormatting sqref="E4:E38">
    <cfRule type="cellIs" dxfId="3" priority="4" stopIfTrue="1" operator="lessThanOrEqual">
      <formula>-1</formula>
    </cfRule>
  </conditionalFormatting>
  <conditionalFormatting sqref="E5:E38">
    <cfRule type="cellIs" dxfId="3" priority="2" stopIfTrue="1" operator="lessThanOrEqual">
      <formula>-1</formula>
    </cfRule>
  </conditionalFormatting>
  <conditionalFormatting sqref="D5:D22 D37:D38 C25 C29:C31 D24:D31 C23 C6:C7 C9:C19">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view="pageBreakPreview" zoomScaleNormal="100" workbookViewId="0">
      <pane ySplit="3" topLeftCell="A16" activePane="bottomLeft" state="frozen"/>
      <selection/>
      <selection pane="bottomLeft" activeCell="C21" sqref="C21"/>
    </sheetView>
  </sheetViews>
  <sheetFormatPr defaultColWidth="9" defaultRowHeight="14.25" outlineLevelCol="4"/>
  <cols>
    <col min="1" max="1" width="45.6333333333333" style="151" customWidth="1"/>
    <col min="2" max="4" width="20.6333333333333" style="151" customWidth="1"/>
    <col min="5" max="5" width="12.75" style="151" hidden="1" customWidth="1"/>
    <col min="6" max="16384" width="9" style="151"/>
  </cols>
  <sheetData>
    <row r="1" ht="45" customHeight="1" spans="1:4">
      <c r="A1" s="152" t="s">
        <v>3173</v>
      </c>
      <c r="B1" s="152"/>
      <c r="C1" s="152"/>
      <c r="D1" s="152"/>
    </row>
    <row r="2" ht="20.1" customHeight="1" spans="1:4">
      <c r="A2" s="153"/>
      <c r="B2" s="154"/>
      <c r="C2" s="155"/>
      <c r="D2" s="156" t="s">
        <v>3174</v>
      </c>
    </row>
    <row r="3" ht="45" customHeight="1" spans="1:5">
      <c r="A3" s="110" t="s">
        <v>2469</v>
      </c>
      <c r="B3" s="111" t="s">
        <v>5</v>
      </c>
      <c r="C3" s="111" t="s">
        <v>6</v>
      </c>
      <c r="D3" s="111" t="s">
        <v>7</v>
      </c>
      <c r="E3" s="157" t="s">
        <v>8</v>
      </c>
    </row>
    <row r="4" ht="36" customHeight="1" spans="1:5">
      <c r="A4" s="113" t="s">
        <v>3175</v>
      </c>
      <c r="B4" s="114">
        <v>16817</v>
      </c>
      <c r="C4" s="114">
        <v>18184</v>
      </c>
      <c r="D4" s="115"/>
      <c r="E4" s="158" t="str">
        <f t="shared" ref="E4:E22" si="0">IF(A4&lt;&gt;"",IF(SUM(B4:C4)&lt;&gt;0,"是","否"),"是")</f>
        <v>是</v>
      </c>
    </row>
    <row r="5" ht="36" customHeight="1" spans="1:5">
      <c r="A5" s="116" t="s">
        <v>3176</v>
      </c>
      <c r="B5" s="117">
        <v>16261</v>
      </c>
      <c r="C5" s="117">
        <v>17784</v>
      </c>
      <c r="D5" s="118"/>
      <c r="E5" s="158" t="str">
        <f t="shared" si="0"/>
        <v>是</v>
      </c>
    </row>
    <row r="6" ht="36" customHeight="1" spans="1:5">
      <c r="A6" s="119" t="s">
        <v>3177</v>
      </c>
      <c r="B6" s="114">
        <v>20432</v>
      </c>
      <c r="C6" s="114">
        <v>23156</v>
      </c>
      <c r="D6" s="120"/>
      <c r="E6" s="158" t="str">
        <f t="shared" si="0"/>
        <v>是</v>
      </c>
    </row>
    <row r="7" ht="36" customHeight="1" spans="1:5">
      <c r="A7" s="116" t="s">
        <v>3176</v>
      </c>
      <c r="B7" s="117">
        <v>20406</v>
      </c>
      <c r="C7" s="121">
        <v>23126</v>
      </c>
      <c r="D7" s="118"/>
      <c r="E7" s="158" t="str">
        <f t="shared" si="0"/>
        <v>是</v>
      </c>
    </row>
    <row r="8" s="150" customFormat="1" ht="36" customHeight="1" spans="1:5">
      <c r="A8" s="113" t="s">
        <v>3178</v>
      </c>
      <c r="B8" s="114">
        <v>486</v>
      </c>
      <c r="C8" s="114">
        <v>451</v>
      </c>
      <c r="D8" s="120"/>
      <c r="E8" s="158" t="str">
        <f t="shared" si="0"/>
        <v>是</v>
      </c>
    </row>
    <row r="9" s="150" customFormat="1" ht="36" customHeight="1" spans="1:5">
      <c r="A9" s="116" t="s">
        <v>3176</v>
      </c>
      <c r="B9" s="117">
        <v>350</v>
      </c>
      <c r="C9" s="121">
        <v>449</v>
      </c>
      <c r="D9" s="118"/>
      <c r="E9" s="158" t="str">
        <f t="shared" si="0"/>
        <v>是</v>
      </c>
    </row>
    <row r="10" s="150" customFormat="1" ht="36" customHeight="1" spans="1:5">
      <c r="A10" s="113" t="s">
        <v>3179</v>
      </c>
      <c r="B10" s="114">
        <v>8028</v>
      </c>
      <c r="C10" s="114">
        <v>8873</v>
      </c>
      <c r="D10" s="120"/>
      <c r="E10" s="158" t="str">
        <f t="shared" si="0"/>
        <v>是</v>
      </c>
    </row>
    <row r="11" s="150" customFormat="1" ht="36" customHeight="1" spans="1:5">
      <c r="A11" s="116" t="s">
        <v>3176</v>
      </c>
      <c r="B11" s="117">
        <v>8028</v>
      </c>
      <c r="C11" s="122">
        <v>8872</v>
      </c>
      <c r="D11" s="118"/>
      <c r="E11" s="158" t="str">
        <f t="shared" si="0"/>
        <v>是</v>
      </c>
    </row>
    <row r="12" s="150" customFormat="1" ht="36" customHeight="1" spans="1:5">
      <c r="A12" s="113" t="s">
        <v>3180</v>
      </c>
      <c r="B12" s="114">
        <v>674</v>
      </c>
      <c r="C12" s="114">
        <v>589</v>
      </c>
      <c r="D12" s="120"/>
      <c r="E12" s="158" t="str">
        <f t="shared" si="0"/>
        <v>是</v>
      </c>
    </row>
    <row r="13" s="150" customFormat="1" ht="36" customHeight="1" spans="1:5">
      <c r="A13" s="116" t="s">
        <v>3176</v>
      </c>
      <c r="B13" s="117">
        <v>674</v>
      </c>
      <c r="C13" s="122">
        <v>589</v>
      </c>
      <c r="D13" s="118"/>
      <c r="E13" s="158" t="str">
        <f t="shared" si="0"/>
        <v>是</v>
      </c>
    </row>
    <row r="14" s="150" customFormat="1" ht="36" customHeight="1" spans="1:5">
      <c r="A14" s="113" t="s">
        <v>3181</v>
      </c>
      <c r="B14" s="114">
        <v>11601</v>
      </c>
      <c r="C14" s="114">
        <v>12245</v>
      </c>
      <c r="D14" s="120"/>
      <c r="E14" s="158" t="str">
        <f t="shared" si="0"/>
        <v>是</v>
      </c>
    </row>
    <row r="15" ht="36" customHeight="1" spans="1:5">
      <c r="A15" s="116" t="s">
        <v>3176</v>
      </c>
      <c r="B15" s="117">
        <v>10567</v>
      </c>
      <c r="C15" s="121">
        <v>12223</v>
      </c>
      <c r="D15" s="118"/>
      <c r="E15" s="158" t="str">
        <f t="shared" si="0"/>
        <v>是</v>
      </c>
    </row>
    <row r="16" ht="36" customHeight="1" spans="1:5">
      <c r="A16" s="113" t="s">
        <v>3182</v>
      </c>
      <c r="B16" s="114">
        <v>25592</v>
      </c>
      <c r="C16" s="114">
        <v>23183</v>
      </c>
      <c r="D16" s="120"/>
      <c r="E16" s="158" t="str">
        <f t="shared" si="0"/>
        <v>是</v>
      </c>
    </row>
    <row r="17" ht="36" customHeight="1" spans="1:5">
      <c r="A17" s="116" t="s">
        <v>3176</v>
      </c>
      <c r="B17" s="117">
        <v>25592</v>
      </c>
      <c r="C17" s="123">
        <v>23183</v>
      </c>
      <c r="D17" s="118"/>
      <c r="E17" s="158" t="str">
        <f t="shared" si="0"/>
        <v>是</v>
      </c>
    </row>
    <row r="18" ht="36" customHeight="1" spans="1:5">
      <c r="A18" s="124" t="s">
        <v>3183</v>
      </c>
      <c r="B18" s="114">
        <f>B4+B6+B8+B10+B12+B14+B16</f>
        <v>83630</v>
      </c>
      <c r="C18" s="114">
        <f>C4+C6+C8+C10+C12+C14+C16</f>
        <v>86681</v>
      </c>
      <c r="D18" s="120"/>
      <c r="E18" s="158" t="str">
        <f t="shared" si="0"/>
        <v>是</v>
      </c>
    </row>
    <row r="19" ht="36" customHeight="1" spans="1:5">
      <c r="A19" s="116" t="s">
        <v>3184</v>
      </c>
      <c r="B19" s="117">
        <f>B5+B7+B9+B11+B13+B15+B17</f>
        <v>81878</v>
      </c>
      <c r="C19" s="117">
        <f>C5+C7+C9+C11+C13+C15+C17</f>
        <v>86226</v>
      </c>
      <c r="D19" s="118"/>
      <c r="E19" s="158" t="str">
        <f t="shared" si="0"/>
        <v>是</v>
      </c>
    </row>
    <row r="20" ht="36" customHeight="1" spans="1:5">
      <c r="A20" s="125" t="s">
        <v>3185</v>
      </c>
      <c r="B20" s="114"/>
      <c r="C20" s="114"/>
      <c r="D20" s="120"/>
      <c r="E20" s="158" t="str">
        <f t="shared" si="0"/>
        <v>否</v>
      </c>
    </row>
    <row r="21" ht="36" customHeight="1" spans="1:5">
      <c r="A21" s="126" t="s">
        <v>3186</v>
      </c>
      <c r="B21" s="114">
        <f>15366+10899+23496+844</f>
        <v>50605</v>
      </c>
      <c r="C21" s="114">
        <v>52926</v>
      </c>
      <c r="D21" s="120"/>
      <c r="E21" s="158" t="str">
        <f t="shared" si="0"/>
        <v>是</v>
      </c>
    </row>
    <row r="22" ht="36" customHeight="1" spans="1:5">
      <c r="A22" s="124" t="s">
        <v>3187</v>
      </c>
      <c r="B22" s="114">
        <f>B18+B20+B21</f>
        <v>134235</v>
      </c>
      <c r="C22" s="114">
        <f>C18+C20+C21</f>
        <v>139607</v>
      </c>
      <c r="D22" s="120"/>
      <c r="E22" s="158" t="str">
        <f t="shared" si="0"/>
        <v>是</v>
      </c>
    </row>
    <row r="23" spans="2:3">
      <c r="B23" s="159"/>
      <c r="C23" s="159"/>
    </row>
    <row r="24" spans="2:3">
      <c r="B24" s="159"/>
      <c r="C24" s="159"/>
    </row>
    <row r="25" spans="2:3">
      <c r="B25" s="159"/>
      <c r="C25" s="159"/>
    </row>
    <row r="26" spans="2:3">
      <c r="B26" s="159"/>
      <c r="C26" s="159"/>
    </row>
  </sheetData>
  <autoFilter ref="A3:E22">
    <extLst/>
  </autoFilter>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2"/>
  <sheetViews>
    <sheetView showGridLines="0" showZeros="0" view="pageBreakPreview" zoomScaleNormal="100" workbookViewId="0">
      <pane ySplit="3" topLeftCell="A32" activePane="bottomLeft" state="frozen"/>
      <selection/>
      <selection pane="bottomLeft" activeCell="B38" sqref="B38:C38"/>
    </sheetView>
  </sheetViews>
  <sheetFormatPr defaultColWidth="9" defaultRowHeight="14.25" outlineLevelCol="4"/>
  <cols>
    <col min="1" max="1" width="46.1416666666667" style="129" customWidth="1"/>
    <col min="2" max="4" width="20.6333333333333" style="129" customWidth="1"/>
    <col min="5" max="5" width="5" style="129" hidden="1" customWidth="1"/>
    <col min="6" max="16384" width="9" style="129"/>
  </cols>
  <sheetData>
    <row r="1" ht="45" customHeight="1" spans="1:4">
      <c r="A1" s="130" t="s">
        <v>3188</v>
      </c>
      <c r="B1" s="130"/>
      <c r="C1" s="130"/>
      <c r="D1" s="130"/>
    </row>
    <row r="2" ht="20.1" customHeight="1" spans="1:4">
      <c r="A2" s="131"/>
      <c r="B2" s="132"/>
      <c r="C2" s="133"/>
      <c r="D2" s="134" t="s">
        <v>2</v>
      </c>
    </row>
    <row r="3" ht="45" customHeight="1" spans="1:5">
      <c r="A3" s="135" t="s">
        <v>3155</v>
      </c>
      <c r="B3" s="111" t="s">
        <v>5</v>
      </c>
      <c r="C3" s="111" t="s">
        <v>6</v>
      </c>
      <c r="D3" s="111" t="s">
        <v>7</v>
      </c>
      <c r="E3" s="112" t="s">
        <v>8</v>
      </c>
    </row>
    <row r="4" ht="27" customHeight="1" spans="1:5">
      <c r="A4" s="136" t="s">
        <v>3156</v>
      </c>
      <c r="B4" s="137">
        <v>15366</v>
      </c>
      <c r="C4" s="138">
        <v>14794</v>
      </c>
      <c r="D4" s="115"/>
      <c r="E4" s="112" t="str">
        <f t="shared" ref="E4:E38" si="0">IF(A4&lt;&gt;"",IF(SUM(B4:C4)&lt;&gt;0,"是","否"),"是")</f>
        <v>是</v>
      </c>
    </row>
    <row r="5" ht="27" customHeight="1" spans="1:5">
      <c r="A5" s="139" t="s">
        <v>3157</v>
      </c>
      <c r="B5" s="140">
        <v>14405</v>
      </c>
      <c r="C5" s="140">
        <v>14084</v>
      </c>
      <c r="D5" s="141"/>
      <c r="E5" s="112" t="str">
        <f t="shared" si="0"/>
        <v>是</v>
      </c>
    </row>
    <row r="6" ht="27" customHeight="1" spans="1:5">
      <c r="A6" s="139" t="s">
        <v>3158</v>
      </c>
      <c r="B6" s="140">
        <v>15</v>
      </c>
      <c r="C6" s="142">
        <v>10</v>
      </c>
      <c r="D6" s="141"/>
      <c r="E6" s="112" t="str">
        <f t="shared" si="0"/>
        <v>是</v>
      </c>
    </row>
    <row r="7" s="128" customFormat="1" ht="27" customHeight="1" spans="1:5">
      <c r="A7" s="139" t="s">
        <v>3159</v>
      </c>
      <c r="B7" s="140"/>
      <c r="C7" s="142"/>
      <c r="D7" s="141"/>
      <c r="E7" s="112" t="str">
        <f t="shared" si="0"/>
        <v>否</v>
      </c>
    </row>
    <row r="8" s="128" customFormat="1" ht="40" customHeight="1" spans="1:5">
      <c r="A8" s="136" t="s">
        <v>3160</v>
      </c>
      <c r="B8" s="137">
        <v>12050</v>
      </c>
      <c r="C8" s="137">
        <v>24176</v>
      </c>
      <c r="D8" s="143"/>
      <c r="E8" s="112" t="str">
        <f t="shared" si="0"/>
        <v>是</v>
      </c>
    </row>
    <row r="9" s="128" customFormat="1" ht="27" customHeight="1" spans="1:5">
      <c r="A9" s="139" t="s">
        <v>3157</v>
      </c>
      <c r="B9" s="140">
        <v>10669</v>
      </c>
      <c r="C9" s="142">
        <v>21513</v>
      </c>
      <c r="D9" s="141"/>
      <c r="E9" s="112" t="str">
        <f t="shared" si="0"/>
        <v>是</v>
      </c>
    </row>
    <row r="10" s="128" customFormat="1" ht="27" customHeight="1" spans="1:5">
      <c r="A10" s="139" t="s">
        <v>3158</v>
      </c>
      <c r="B10" s="140">
        <v>161</v>
      </c>
      <c r="C10" s="142">
        <v>198</v>
      </c>
      <c r="D10" s="141"/>
      <c r="E10" s="112" t="str">
        <f t="shared" si="0"/>
        <v>是</v>
      </c>
    </row>
    <row r="11" s="128" customFormat="1" ht="27" customHeight="1" spans="1:5">
      <c r="A11" s="139" t="s">
        <v>3159</v>
      </c>
      <c r="B11" s="140">
        <v>600</v>
      </c>
      <c r="C11" s="142">
        <v>1960</v>
      </c>
      <c r="D11" s="141"/>
      <c r="E11" s="112" t="str">
        <f t="shared" si="0"/>
        <v>是</v>
      </c>
    </row>
    <row r="12" s="128" customFormat="1" ht="27" customHeight="1" spans="1:5">
      <c r="A12" s="136" t="s">
        <v>3161</v>
      </c>
      <c r="B12" s="137">
        <v>753</v>
      </c>
      <c r="C12" s="138">
        <v>1065</v>
      </c>
      <c r="D12" s="143"/>
      <c r="E12" s="112" t="str">
        <f t="shared" si="0"/>
        <v>是</v>
      </c>
    </row>
    <row r="13" ht="22" customHeight="1" spans="1:5">
      <c r="A13" s="139" t="s">
        <v>3157</v>
      </c>
      <c r="B13" s="140">
        <v>746</v>
      </c>
      <c r="C13" s="142">
        <v>1064</v>
      </c>
      <c r="D13" s="141"/>
      <c r="E13" s="112" t="str">
        <f t="shared" si="0"/>
        <v>是</v>
      </c>
    </row>
    <row r="14" ht="27" customHeight="1" spans="1:5">
      <c r="A14" s="139" t="s">
        <v>3158</v>
      </c>
      <c r="B14" s="140">
        <v>2</v>
      </c>
      <c r="C14" s="142">
        <v>1</v>
      </c>
      <c r="D14" s="141"/>
      <c r="E14" s="112" t="str">
        <f t="shared" si="0"/>
        <v>是</v>
      </c>
    </row>
    <row r="15" ht="21" customHeight="1" spans="1:5">
      <c r="A15" s="139" t="s">
        <v>3159</v>
      </c>
      <c r="B15" s="140">
        <v>0</v>
      </c>
      <c r="C15" s="142"/>
      <c r="D15" s="141" t="str">
        <f>IF(B15&gt;0,C15/B15-1,IF(B15&lt;0,-(C15/B15-1),""))</f>
        <v/>
      </c>
      <c r="E15" s="112" t="str">
        <f t="shared" si="0"/>
        <v>否</v>
      </c>
    </row>
    <row r="16" ht="27" customHeight="1" spans="1:5">
      <c r="A16" s="136" t="s">
        <v>3162</v>
      </c>
      <c r="B16" s="137">
        <v>11684</v>
      </c>
      <c r="C16" s="138">
        <v>12461</v>
      </c>
      <c r="D16" s="143"/>
      <c r="E16" s="112" t="str">
        <f t="shared" si="0"/>
        <v>是</v>
      </c>
    </row>
    <row r="17" ht="27" customHeight="1" spans="1:5">
      <c r="A17" s="139" t="s">
        <v>3157</v>
      </c>
      <c r="B17" s="140">
        <v>11532</v>
      </c>
      <c r="C17" s="144">
        <v>12307</v>
      </c>
      <c r="D17" s="141"/>
      <c r="E17" s="112" t="str">
        <f t="shared" si="0"/>
        <v>是</v>
      </c>
    </row>
    <row r="18" ht="27" customHeight="1" spans="1:5">
      <c r="A18" s="139" t="s">
        <v>3158</v>
      </c>
      <c r="B18" s="140">
        <v>127</v>
      </c>
      <c r="C18" s="144">
        <v>110</v>
      </c>
      <c r="D18" s="141"/>
      <c r="E18" s="112" t="str">
        <f t="shared" si="0"/>
        <v>是</v>
      </c>
    </row>
    <row r="19" ht="27" customHeight="1" spans="1:5">
      <c r="A19" s="139" t="s">
        <v>3159</v>
      </c>
      <c r="B19" s="140"/>
      <c r="C19" s="144"/>
      <c r="D19" s="141"/>
      <c r="E19" s="112" t="str">
        <f t="shared" si="0"/>
        <v>否</v>
      </c>
    </row>
    <row r="20" ht="27" customHeight="1" spans="1:5">
      <c r="A20" s="136" t="s">
        <v>3163</v>
      </c>
      <c r="B20" s="137"/>
      <c r="C20" s="138"/>
      <c r="D20" s="143"/>
      <c r="E20" s="112" t="str">
        <f t="shared" si="0"/>
        <v>否</v>
      </c>
    </row>
    <row r="21" ht="27" customHeight="1" spans="1:5">
      <c r="A21" s="139" t="s">
        <v>3157</v>
      </c>
      <c r="B21" s="140"/>
      <c r="C21" s="138"/>
      <c r="D21" s="141"/>
      <c r="E21" s="112" t="str">
        <f t="shared" si="0"/>
        <v>否</v>
      </c>
    </row>
    <row r="22" ht="27" customHeight="1" spans="1:5">
      <c r="A22" s="139" t="s">
        <v>3158</v>
      </c>
      <c r="B22" s="140"/>
      <c r="C22" s="140"/>
      <c r="D22" s="141"/>
      <c r="E22" s="112" t="str">
        <f t="shared" si="0"/>
        <v>否</v>
      </c>
    </row>
    <row r="23" ht="27" customHeight="1" spans="1:5">
      <c r="A23" s="139" t="s">
        <v>3159</v>
      </c>
      <c r="B23" s="140"/>
      <c r="C23" s="142"/>
      <c r="D23" s="145"/>
      <c r="E23" s="112" t="str">
        <f t="shared" si="0"/>
        <v>否</v>
      </c>
    </row>
    <row r="24" ht="24" customHeight="1" spans="1:5">
      <c r="A24" s="136" t="s">
        <v>3164</v>
      </c>
      <c r="B24" s="146">
        <v>13479</v>
      </c>
      <c r="C24" s="138">
        <v>7378</v>
      </c>
      <c r="D24" s="143"/>
      <c r="E24" s="112" t="str">
        <f t="shared" si="0"/>
        <v>是</v>
      </c>
    </row>
    <row r="25" ht="31" customHeight="1" spans="1:5">
      <c r="A25" s="139" t="s">
        <v>3157</v>
      </c>
      <c r="B25" s="140">
        <v>4566</v>
      </c>
      <c r="C25" s="147">
        <v>4805</v>
      </c>
      <c r="D25" s="141"/>
      <c r="E25" s="112" t="str">
        <f t="shared" si="0"/>
        <v>是</v>
      </c>
    </row>
    <row r="26" ht="31" customHeight="1" spans="1:5">
      <c r="A26" s="139" t="s">
        <v>3158</v>
      </c>
      <c r="B26" s="140">
        <v>303</v>
      </c>
      <c r="C26" s="140">
        <v>653</v>
      </c>
      <c r="D26" s="141"/>
      <c r="E26" s="112" t="str">
        <f t="shared" si="0"/>
        <v>是</v>
      </c>
    </row>
    <row r="27" ht="34" customHeight="1" spans="1:5">
      <c r="A27" s="139" t="s">
        <v>3159</v>
      </c>
      <c r="B27" s="140">
        <v>8582</v>
      </c>
      <c r="C27" s="140">
        <v>876</v>
      </c>
      <c r="D27" s="141"/>
      <c r="E27" s="112" t="str">
        <f t="shared" si="0"/>
        <v>是</v>
      </c>
    </row>
    <row r="28" ht="27" customHeight="1" spans="1:5">
      <c r="A28" s="136" t="s">
        <v>3165</v>
      </c>
      <c r="B28" s="137">
        <v>15811</v>
      </c>
      <c r="C28" s="138">
        <v>16754</v>
      </c>
      <c r="D28" s="143"/>
      <c r="E28" s="112" t="str">
        <f t="shared" si="0"/>
        <v>是</v>
      </c>
    </row>
    <row r="29" ht="27" customHeight="1" spans="1:5">
      <c r="A29" s="139" t="s">
        <v>3157</v>
      </c>
      <c r="B29" s="140">
        <v>14796</v>
      </c>
      <c r="C29" s="147">
        <v>15930</v>
      </c>
      <c r="D29" s="141"/>
      <c r="E29" s="112" t="str">
        <f t="shared" si="0"/>
        <v>是</v>
      </c>
    </row>
    <row r="30" ht="27" customHeight="1" spans="1:5">
      <c r="A30" s="139" t="s">
        <v>3158</v>
      </c>
      <c r="B30" s="140">
        <v>107</v>
      </c>
      <c r="C30" s="147">
        <v>120</v>
      </c>
      <c r="D30" s="141"/>
      <c r="E30" s="112" t="str">
        <f t="shared" si="0"/>
        <v>是</v>
      </c>
    </row>
    <row r="31" ht="27" customHeight="1" spans="1:5">
      <c r="A31" s="139" t="s">
        <v>3159</v>
      </c>
      <c r="B31" s="140">
        <v>671</v>
      </c>
      <c r="C31" s="147">
        <v>704</v>
      </c>
      <c r="D31" s="141"/>
      <c r="E31" s="112" t="str">
        <f t="shared" si="0"/>
        <v>是</v>
      </c>
    </row>
    <row r="32" ht="27" customHeight="1" spans="1:5">
      <c r="A32" s="124" t="s">
        <v>3166</v>
      </c>
      <c r="B32" s="146">
        <f t="shared" ref="B32:B35" si="1">B4+B8+B12+B16+B20+B24+B28</f>
        <v>69143</v>
      </c>
      <c r="C32" s="146">
        <f t="shared" ref="C32:C35" si="2">C4+C8+C12+C16+C20+C24+C28</f>
        <v>76628</v>
      </c>
      <c r="D32" s="145"/>
      <c r="E32" s="112" t="str">
        <f t="shared" si="0"/>
        <v>是</v>
      </c>
    </row>
    <row r="33" ht="27" customHeight="1" spans="1:5">
      <c r="A33" s="139" t="s">
        <v>3167</v>
      </c>
      <c r="B33" s="140">
        <f t="shared" si="1"/>
        <v>56714</v>
      </c>
      <c r="C33" s="140">
        <f t="shared" si="2"/>
        <v>69703</v>
      </c>
      <c r="D33" s="145"/>
      <c r="E33" s="112" t="str">
        <f t="shared" si="0"/>
        <v>是</v>
      </c>
    </row>
    <row r="34" ht="27" customHeight="1" spans="1:5">
      <c r="A34" s="139" t="s">
        <v>3168</v>
      </c>
      <c r="B34" s="140">
        <f t="shared" si="1"/>
        <v>715</v>
      </c>
      <c r="C34" s="140">
        <f t="shared" si="2"/>
        <v>1092</v>
      </c>
      <c r="D34" s="145"/>
      <c r="E34" s="112" t="str">
        <f t="shared" si="0"/>
        <v>是</v>
      </c>
    </row>
    <row r="35" ht="27" customHeight="1" spans="1:5">
      <c r="A35" s="139" t="s">
        <v>3169</v>
      </c>
      <c r="B35" s="140">
        <f t="shared" si="1"/>
        <v>9853</v>
      </c>
      <c r="C35" s="140">
        <f t="shared" si="2"/>
        <v>3540</v>
      </c>
      <c r="D35" s="145"/>
      <c r="E35" s="112" t="str">
        <f t="shared" si="0"/>
        <v>是</v>
      </c>
    </row>
    <row r="36" ht="27" customHeight="1" spans="1:5">
      <c r="A36" s="126" t="s">
        <v>3170</v>
      </c>
      <c r="B36" s="137">
        <f>16817+3700+25758+674+486</f>
        <v>47435</v>
      </c>
      <c r="C36" s="137">
        <v>62136</v>
      </c>
      <c r="D36" s="143"/>
      <c r="E36" s="112" t="str">
        <f t="shared" si="0"/>
        <v>是</v>
      </c>
    </row>
    <row r="37" ht="27" customHeight="1" spans="1:5">
      <c r="A37" s="148" t="s">
        <v>3171</v>
      </c>
      <c r="B37" s="137"/>
      <c r="C37" s="138"/>
      <c r="D37" s="143"/>
      <c r="E37" s="112" t="str">
        <f t="shared" si="0"/>
        <v>否</v>
      </c>
    </row>
    <row r="38" ht="27" customHeight="1" spans="1:5">
      <c r="A38" s="124" t="s">
        <v>3172</v>
      </c>
      <c r="B38" s="137">
        <f>B32+B36+B37</f>
        <v>116578</v>
      </c>
      <c r="C38" s="137">
        <f>C32+C36+C37</f>
        <v>138764</v>
      </c>
      <c r="D38" s="143"/>
      <c r="E38" s="112" t="str">
        <f t="shared" si="0"/>
        <v>是</v>
      </c>
    </row>
    <row r="39" spans="2:3">
      <c r="B39" s="149"/>
      <c r="C39" s="149"/>
    </row>
    <row r="40" spans="2:3">
      <c r="B40" s="149"/>
      <c r="C40" s="149"/>
    </row>
    <row r="41" spans="2:3">
      <c r="B41" s="149"/>
      <c r="C41" s="149"/>
    </row>
    <row r="42" spans="2:3">
      <c r="B42" s="149"/>
      <c r="C42" s="149"/>
    </row>
  </sheetData>
  <autoFilter ref="A3:E38">
    <filterColumn colId="4">
      <customFilters>
        <customFilter operator="equal" val="是"/>
      </customFilters>
    </filterColumn>
    <extLst/>
  </autoFilter>
  <mergeCells count="1">
    <mergeCell ref="A1:D1"/>
  </mergeCells>
  <conditionalFormatting sqref="D36">
    <cfRule type="cellIs" dxfId="3" priority="1" stopIfTrue="1" operator="lessThanOrEqual">
      <formula>-1</formula>
    </cfRule>
  </conditionalFormatting>
  <conditionalFormatting sqref="E28:E32">
    <cfRule type="cellIs" dxfId="5" priority="3" stopIfTrue="1" operator="lessThan">
      <formula>0</formula>
    </cfRule>
  </conditionalFormatting>
  <conditionalFormatting sqref="D5:D22 D37:D38 C25 C29:C31 D24:D31 C23 C6:C7 C9:C19">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26"/>
  <sheetViews>
    <sheetView showGridLines="0" showZeros="0" view="pageBreakPreview" zoomScaleNormal="100" topLeftCell="A15" workbookViewId="0">
      <selection activeCell="B22" sqref="B22:C22"/>
    </sheetView>
  </sheetViews>
  <sheetFormatPr defaultColWidth="9" defaultRowHeight="14.25" outlineLevelCol="4"/>
  <cols>
    <col min="1" max="1" width="50.75" style="103" customWidth="1"/>
    <col min="2" max="3" width="20.6333333333333" style="104" customWidth="1"/>
    <col min="4" max="4" width="20.6333333333333" style="103" customWidth="1"/>
    <col min="5" max="5" width="5.14166666666667" style="103" hidden="1" customWidth="1"/>
    <col min="6" max="7" width="12.6333333333333" style="103"/>
    <col min="8" max="246" width="9" style="103"/>
    <col min="247" max="247" width="41.6333333333333" style="103" customWidth="1"/>
    <col min="248" max="249" width="14.5083333333333" style="103" customWidth="1"/>
    <col min="250" max="250" width="13.8833333333333" style="103" customWidth="1"/>
    <col min="251" max="253" width="9" style="103"/>
    <col min="254" max="255" width="10.5083333333333" style="103" customWidth="1"/>
    <col min="256" max="502" width="9" style="103"/>
    <col min="503" max="503" width="41.6333333333333" style="103" customWidth="1"/>
    <col min="504" max="505" width="14.5083333333333" style="103" customWidth="1"/>
    <col min="506" max="506" width="13.8833333333333" style="103" customWidth="1"/>
    <col min="507" max="509" width="9" style="103"/>
    <col min="510" max="511" width="10.5083333333333" style="103" customWidth="1"/>
    <col min="512" max="758" width="9" style="103"/>
    <col min="759" max="759" width="41.6333333333333" style="103" customWidth="1"/>
    <col min="760" max="761" width="14.5083333333333" style="103" customWidth="1"/>
    <col min="762" max="762" width="13.8833333333333" style="103" customWidth="1"/>
    <col min="763" max="765" width="9" style="103"/>
    <col min="766" max="767" width="10.5083333333333" style="103" customWidth="1"/>
    <col min="768" max="1014" width="9" style="103"/>
    <col min="1015" max="1015" width="41.6333333333333" style="103" customWidth="1"/>
    <col min="1016" max="1017" width="14.5083333333333" style="103" customWidth="1"/>
    <col min="1018" max="1018" width="13.8833333333333" style="103" customWidth="1"/>
    <col min="1019" max="1021" width="9" style="103"/>
    <col min="1022" max="1023" width="10.5083333333333" style="103" customWidth="1"/>
    <col min="1024" max="1270" width="9" style="103"/>
    <col min="1271" max="1271" width="41.6333333333333" style="103" customWidth="1"/>
    <col min="1272" max="1273" width="14.5083333333333" style="103" customWidth="1"/>
    <col min="1274" max="1274" width="13.8833333333333" style="103" customWidth="1"/>
    <col min="1275" max="1277" width="9" style="103"/>
    <col min="1278" max="1279" width="10.5083333333333" style="103" customWidth="1"/>
    <col min="1280" max="1526" width="9" style="103"/>
    <col min="1527" max="1527" width="41.6333333333333" style="103" customWidth="1"/>
    <col min="1528" max="1529" width="14.5083333333333" style="103" customWidth="1"/>
    <col min="1530" max="1530" width="13.8833333333333" style="103" customWidth="1"/>
    <col min="1531" max="1533" width="9" style="103"/>
    <col min="1534" max="1535" width="10.5083333333333" style="103" customWidth="1"/>
    <col min="1536" max="1782" width="9" style="103"/>
    <col min="1783" max="1783" width="41.6333333333333" style="103" customWidth="1"/>
    <col min="1784" max="1785" width="14.5083333333333" style="103" customWidth="1"/>
    <col min="1786" max="1786" width="13.8833333333333" style="103" customWidth="1"/>
    <col min="1787" max="1789" width="9" style="103"/>
    <col min="1790" max="1791" width="10.5083333333333" style="103" customWidth="1"/>
    <col min="1792" max="2038" width="9" style="103"/>
    <col min="2039" max="2039" width="41.6333333333333" style="103" customWidth="1"/>
    <col min="2040" max="2041" width="14.5083333333333" style="103" customWidth="1"/>
    <col min="2042" max="2042" width="13.8833333333333" style="103" customWidth="1"/>
    <col min="2043" max="2045" width="9" style="103"/>
    <col min="2046" max="2047" width="10.5083333333333" style="103" customWidth="1"/>
    <col min="2048" max="2294" width="9" style="103"/>
    <col min="2295" max="2295" width="41.6333333333333" style="103" customWidth="1"/>
    <col min="2296" max="2297" width="14.5083333333333" style="103" customWidth="1"/>
    <col min="2298" max="2298" width="13.8833333333333" style="103" customWidth="1"/>
    <col min="2299" max="2301" width="9" style="103"/>
    <col min="2302" max="2303" width="10.5083333333333" style="103" customWidth="1"/>
    <col min="2304" max="2550" width="9" style="103"/>
    <col min="2551" max="2551" width="41.6333333333333" style="103" customWidth="1"/>
    <col min="2552" max="2553" width="14.5083333333333" style="103" customWidth="1"/>
    <col min="2554" max="2554" width="13.8833333333333" style="103" customWidth="1"/>
    <col min="2555" max="2557" width="9" style="103"/>
    <col min="2558" max="2559" width="10.5083333333333" style="103" customWidth="1"/>
    <col min="2560" max="2806" width="9" style="103"/>
    <col min="2807" max="2807" width="41.6333333333333" style="103" customWidth="1"/>
    <col min="2808" max="2809" width="14.5083333333333" style="103" customWidth="1"/>
    <col min="2810" max="2810" width="13.8833333333333" style="103" customWidth="1"/>
    <col min="2811" max="2813" width="9" style="103"/>
    <col min="2814" max="2815" width="10.5083333333333" style="103" customWidth="1"/>
    <col min="2816" max="3062" width="9" style="103"/>
    <col min="3063" max="3063" width="41.6333333333333" style="103" customWidth="1"/>
    <col min="3064" max="3065" width="14.5083333333333" style="103" customWidth="1"/>
    <col min="3066" max="3066" width="13.8833333333333" style="103" customWidth="1"/>
    <col min="3067" max="3069" width="9" style="103"/>
    <col min="3070" max="3071" width="10.5083333333333" style="103" customWidth="1"/>
    <col min="3072" max="3318" width="9" style="103"/>
    <col min="3319" max="3319" width="41.6333333333333" style="103" customWidth="1"/>
    <col min="3320" max="3321" width="14.5083333333333" style="103" customWidth="1"/>
    <col min="3322" max="3322" width="13.8833333333333" style="103" customWidth="1"/>
    <col min="3323" max="3325" width="9" style="103"/>
    <col min="3326" max="3327" width="10.5083333333333" style="103" customWidth="1"/>
    <col min="3328" max="3574" width="9" style="103"/>
    <col min="3575" max="3575" width="41.6333333333333" style="103" customWidth="1"/>
    <col min="3576" max="3577" width="14.5083333333333" style="103" customWidth="1"/>
    <col min="3578" max="3578" width="13.8833333333333" style="103" customWidth="1"/>
    <col min="3579" max="3581" width="9" style="103"/>
    <col min="3582" max="3583" width="10.5083333333333" style="103" customWidth="1"/>
    <col min="3584" max="3830" width="9" style="103"/>
    <col min="3831" max="3831" width="41.6333333333333" style="103" customWidth="1"/>
    <col min="3832" max="3833" width="14.5083333333333" style="103" customWidth="1"/>
    <col min="3834" max="3834" width="13.8833333333333" style="103" customWidth="1"/>
    <col min="3835" max="3837" width="9" style="103"/>
    <col min="3838" max="3839" width="10.5083333333333" style="103" customWidth="1"/>
    <col min="3840" max="4086" width="9" style="103"/>
    <col min="4087" max="4087" width="41.6333333333333" style="103" customWidth="1"/>
    <col min="4088" max="4089" width="14.5083333333333" style="103" customWidth="1"/>
    <col min="4090" max="4090" width="13.8833333333333" style="103" customWidth="1"/>
    <col min="4091" max="4093" width="9" style="103"/>
    <col min="4094" max="4095" width="10.5083333333333" style="103" customWidth="1"/>
    <col min="4096" max="4342" width="9" style="103"/>
    <col min="4343" max="4343" width="41.6333333333333" style="103" customWidth="1"/>
    <col min="4344" max="4345" width="14.5083333333333" style="103" customWidth="1"/>
    <col min="4346" max="4346" width="13.8833333333333" style="103" customWidth="1"/>
    <col min="4347" max="4349" width="9" style="103"/>
    <col min="4350" max="4351" width="10.5083333333333" style="103" customWidth="1"/>
    <col min="4352" max="4598" width="9" style="103"/>
    <col min="4599" max="4599" width="41.6333333333333" style="103" customWidth="1"/>
    <col min="4600" max="4601" width="14.5083333333333" style="103" customWidth="1"/>
    <col min="4602" max="4602" width="13.8833333333333" style="103" customWidth="1"/>
    <col min="4603" max="4605" width="9" style="103"/>
    <col min="4606" max="4607" width="10.5083333333333" style="103" customWidth="1"/>
    <col min="4608" max="4854" width="9" style="103"/>
    <col min="4855" max="4855" width="41.6333333333333" style="103" customWidth="1"/>
    <col min="4856" max="4857" width="14.5083333333333" style="103" customWidth="1"/>
    <col min="4858" max="4858" width="13.8833333333333" style="103" customWidth="1"/>
    <col min="4859" max="4861" width="9" style="103"/>
    <col min="4862" max="4863" width="10.5083333333333" style="103" customWidth="1"/>
    <col min="4864" max="5110" width="9" style="103"/>
    <col min="5111" max="5111" width="41.6333333333333" style="103" customWidth="1"/>
    <col min="5112" max="5113" width="14.5083333333333" style="103" customWidth="1"/>
    <col min="5114" max="5114" width="13.8833333333333" style="103" customWidth="1"/>
    <col min="5115" max="5117" width="9" style="103"/>
    <col min="5118" max="5119" width="10.5083333333333" style="103" customWidth="1"/>
    <col min="5120" max="5366" width="9" style="103"/>
    <col min="5367" max="5367" width="41.6333333333333" style="103" customWidth="1"/>
    <col min="5368" max="5369" width="14.5083333333333" style="103" customWidth="1"/>
    <col min="5370" max="5370" width="13.8833333333333" style="103" customWidth="1"/>
    <col min="5371" max="5373" width="9" style="103"/>
    <col min="5374" max="5375" width="10.5083333333333" style="103" customWidth="1"/>
    <col min="5376" max="5622" width="9" style="103"/>
    <col min="5623" max="5623" width="41.6333333333333" style="103" customWidth="1"/>
    <col min="5624" max="5625" width="14.5083333333333" style="103" customWidth="1"/>
    <col min="5626" max="5626" width="13.8833333333333" style="103" customWidth="1"/>
    <col min="5627" max="5629" width="9" style="103"/>
    <col min="5630" max="5631" width="10.5083333333333" style="103" customWidth="1"/>
    <col min="5632" max="5878" width="9" style="103"/>
    <col min="5879" max="5879" width="41.6333333333333" style="103" customWidth="1"/>
    <col min="5880" max="5881" width="14.5083333333333" style="103" customWidth="1"/>
    <col min="5882" max="5882" width="13.8833333333333" style="103" customWidth="1"/>
    <col min="5883" max="5885" width="9" style="103"/>
    <col min="5886" max="5887" width="10.5083333333333" style="103" customWidth="1"/>
    <col min="5888" max="6134" width="9" style="103"/>
    <col min="6135" max="6135" width="41.6333333333333" style="103" customWidth="1"/>
    <col min="6136" max="6137" width="14.5083333333333" style="103" customWidth="1"/>
    <col min="6138" max="6138" width="13.8833333333333" style="103" customWidth="1"/>
    <col min="6139" max="6141" width="9" style="103"/>
    <col min="6142" max="6143" width="10.5083333333333" style="103" customWidth="1"/>
    <col min="6144" max="6390" width="9" style="103"/>
    <col min="6391" max="6391" width="41.6333333333333" style="103" customWidth="1"/>
    <col min="6392" max="6393" width="14.5083333333333" style="103" customWidth="1"/>
    <col min="6394" max="6394" width="13.8833333333333" style="103" customWidth="1"/>
    <col min="6395" max="6397" width="9" style="103"/>
    <col min="6398" max="6399" width="10.5083333333333" style="103" customWidth="1"/>
    <col min="6400" max="6646" width="9" style="103"/>
    <col min="6647" max="6647" width="41.6333333333333" style="103" customWidth="1"/>
    <col min="6648" max="6649" width="14.5083333333333" style="103" customWidth="1"/>
    <col min="6650" max="6650" width="13.8833333333333" style="103" customWidth="1"/>
    <col min="6651" max="6653" width="9" style="103"/>
    <col min="6654" max="6655" width="10.5083333333333" style="103" customWidth="1"/>
    <col min="6656" max="6902" width="9" style="103"/>
    <col min="6903" max="6903" width="41.6333333333333" style="103" customWidth="1"/>
    <col min="6904" max="6905" width="14.5083333333333" style="103" customWidth="1"/>
    <col min="6906" max="6906" width="13.8833333333333" style="103" customWidth="1"/>
    <col min="6907" max="6909" width="9" style="103"/>
    <col min="6910" max="6911" width="10.5083333333333" style="103" customWidth="1"/>
    <col min="6912" max="7158" width="9" style="103"/>
    <col min="7159" max="7159" width="41.6333333333333" style="103" customWidth="1"/>
    <col min="7160" max="7161" width="14.5083333333333" style="103" customWidth="1"/>
    <col min="7162" max="7162" width="13.8833333333333" style="103" customWidth="1"/>
    <col min="7163" max="7165" width="9" style="103"/>
    <col min="7166" max="7167" width="10.5083333333333" style="103" customWidth="1"/>
    <col min="7168" max="7414" width="9" style="103"/>
    <col min="7415" max="7415" width="41.6333333333333" style="103" customWidth="1"/>
    <col min="7416" max="7417" width="14.5083333333333" style="103" customWidth="1"/>
    <col min="7418" max="7418" width="13.8833333333333" style="103" customWidth="1"/>
    <col min="7419" max="7421" width="9" style="103"/>
    <col min="7422" max="7423" width="10.5083333333333" style="103" customWidth="1"/>
    <col min="7424" max="7670" width="9" style="103"/>
    <col min="7671" max="7671" width="41.6333333333333" style="103" customWidth="1"/>
    <col min="7672" max="7673" width="14.5083333333333" style="103" customWidth="1"/>
    <col min="7674" max="7674" width="13.8833333333333" style="103" customWidth="1"/>
    <col min="7675" max="7677" width="9" style="103"/>
    <col min="7678" max="7679" width="10.5083333333333" style="103" customWidth="1"/>
    <col min="7680" max="7926" width="9" style="103"/>
    <col min="7927" max="7927" width="41.6333333333333" style="103" customWidth="1"/>
    <col min="7928" max="7929" width="14.5083333333333" style="103" customWidth="1"/>
    <col min="7930" max="7930" width="13.8833333333333" style="103" customWidth="1"/>
    <col min="7931" max="7933" width="9" style="103"/>
    <col min="7934" max="7935" width="10.5083333333333" style="103" customWidth="1"/>
    <col min="7936" max="8182" width="9" style="103"/>
    <col min="8183" max="8183" width="41.6333333333333" style="103" customWidth="1"/>
    <col min="8184" max="8185" width="14.5083333333333" style="103" customWidth="1"/>
    <col min="8186" max="8186" width="13.8833333333333" style="103" customWidth="1"/>
    <col min="8187" max="8189" width="9" style="103"/>
    <col min="8190" max="8191" width="10.5083333333333" style="103" customWidth="1"/>
    <col min="8192" max="8438" width="9" style="103"/>
    <col min="8439" max="8439" width="41.6333333333333" style="103" customWidth="1"/>
    <col min="8440" max="8441" width="14.5083333333333" style="103" customWidth="1"/>
    <col min="8442" max="8442" width="13.8833333333333" style="103" customWidth="1"/>
    <col min="8443" max="8445" width="9" style="103"/>
    <col min="8446" max="8447" width="10.5083333333333" style="103" customWidth="1"/>
    <col min="8448" max="8694" width="9" style="103"/>
    <col min="8695" max="8695" width="41.6333333333333" style="103" customWidth="1"/>
    <col min="8696" max="8697" width="14.5083333333333" style="103" customWidth="1"/>
    <col min="8698" max="8698" width="13.8833333333333" style="103" customWidth="1"/>
    <col min="8699" max="8701" width="9" style="103"/>
    <col min="8702" max="8703" width="10.5083333333333" style="103" customWidth="1"/>
    <col min="8704" max="8950" width="9" style="103"/>
    <col min="8951" max="8951" width="41.6333333333333" style="103" customWidth="1"/>
    <col min="8952" max="8953" width="14.5083333333333" style="103" customWidth="1"/>
    <col min="8954" max="8954" width="13.8833333333333" style="103" customWidth="1"/>
    <col min="8955" max="8957" width="9" style="103"/>
    <col min="8958" max="8959" width="10.5083333333333" style="103" customWidth="1"/>
    <col min="8960" max="9206" width="9" style="103"/>
    <col min="9207" max="9207" width="41.6333333333333" style="103" customWidth="1"/>
    <col min="9208" max="9209" width="14.5083333333333" style="103" customWidth="1"/>
    <col min="9210" max="9210" width="13.8833333333333" style="103" customWidth="1"/>
    <col min="9211" max="9213" width="9" style="103"/>
    <col min="9214" max="9215" width="10.5083333333333" style="103" customWidth="1"/>
    <col min="9216" max="9462" width="9" style="103"/>
    <col min="9463" max="9463" width="41.6333333333333" style="103" customWidth="1"/>
    <col min="9464" max="9465" width="14.5083333333333" style="103" customWidth="1"/>
    <col min="9466" max="9466" width="13.8833333333333" style="103" customWidth="1"/>
    <col min="9467" max="9469" width="9" style="103"/>
    <col min="9470" max="9471" width="10.5083333333333" style="103" customWidth="1"/>
    <col min="9472" max="9718" width="9" style="103"/>
    <col min="9719" max="9719" width="41.6333333333333" style="103" customWidth="1"/>
    <col min="9720" max="9721" width="14.5083333333333" style="103" customWidth="1"/>
    <col min="9722" max="9722" width="13.8833333333333" style="103" customWidth="1"/>
    <col min="9723" max="9725" width="9" style="103"/>
    <col min="9726" max="9727" width="10.5083333333333" style="103" customWidth="1"/>
    <col min="9728" max="9974" width="9" style="103"/>
    <col min="9975" max="9975" width="41.6333333333333" style="103" customWidth="1"/>
    <col min="9976" max="9977" width="14.5083333333333" style="103" customWidth="1"/>
    <col min="9978" max="9978" width="13.8833333333333" style="103" customWidth="1"/>
    <col min="9979" max="9981" width="9" style="103"/>
    <col min="9982" max="9983" width="10.5083333333333" style="103" customWidth="1"/>
    <col min="9984" max="10230" width="9" style="103"/>
    <col min="10231" max="10231" width="41.6333333333333" style="103" customWidth="1"/>
    <col min="10232" max="10233" width="14.5083333333333" style="103" customWidth="1"/>
    <col min="10234" max="10234" width="13.8833333333333" style="103" customWidth="1"/>
    <col min="10235" max="10237" width="9" style="103"/>
    <col min="10238" max="10239" width="10.5083333333333" style="103" customWidth="1"/>
    <col min="10240" max="10486" width="9" style="103"/>
    <col min="10487" max="10487" width="41.6333333333333" style="103" customWidth="1"/>
    <col min="10488" max="10489" width="14.5083333333333" style="103" customWidth="1"/>
    <col min="10490" max="10490" width="13.8833333333333" style="103" customWidth="1"/>
    <col min="10491" max="10493" width="9" style="103"/>
    <col min="10494" max="10495" width="10.5083333333333" style="103" customWidth="1"/>
    <col min="10496" max="10742" width="9" style="103"/>
    <col min="10743" max="10743" width="41.6333333333333" style="103" customWidth="1"/>
    <col min="10744" max="10745" width="14.5083333333333" style="103" customWidth="1"/>
    <col min="10746" max="10746" width="13.8833333333333" style="103" customWidth="1"/>
    <col min="10747" max="10749" width="9" style="103"/>
    <col min="10750" max="10751" width="10.5083333333333" style="103" customWidth="1"/>
    <col min="10752" max="10998" width="9" style="103"/>
    <col min="10999" max="10999" width="41.6333333333333" style="103" customWidth="1"/>
    <col min="11000" max="11001" width="14.5083333333333" style="103" customWidth="1"/>
    <col min="11002" max="11002" width="13.8833333333333" style="103" customWidth="1"/>
    <col min="11003" max="11005" width="9" style="103"/>
    <col min="11006" max="11007" width="10.5083333333333" style="103" customWidth="1"/>
    <col min="11008" max="11254" width="9" style="103"/>
    <col min="11255" max="11255" width="41.6333333333333" style="103" customWidth="1"/>
    <col min="11256" max="11257" width="14.5083333333333" style="103" customWidth="1"/>
    <col min="11258" max="11258" width="13.8833333333333" style="103" customWidth="1"/>
    <col min="11259" max="11261" width="9" style="103"/>
    <col min="11262" max="11263" width="10.5083333333333" style="103" customWidth="1"/>
    <col min="11264" max="11510" width="9" style="103"/>
    <col min="11511" max="11511" width="41.6333333333333" style="103" customWidth="1"/>
    <col min="11512" max="11513" width="14.5083333333333" style="103" customWidth="1"/>
    <col min="11514" max="11514" width="13.8833333333333" style="103" customWidth="1"/>
    <col min="11515" max="11517" width="9" style="103"/>
    <col min="11518" max="11519" width="10.5083333333333" style="103" customWidth="1"/>
    <col min="11520" max="11766" width="9" style="103"/>
    <col min="11767" max="11767" width="41.6333333333333" style="103" customWidth="1"/>
    <col min="11768" max="11769" width="14.5083333333333" style="103" customWidth="1"/>
    <col min="11770" max="11770" width="13.8833333333333" style="103" customWidth="1"/>
    <col min="11771" max="11773" width="9" style="103"/>
    <col min="11774" max="11775" width="10.5083333333333" style="103" customWidth="1"/>
    <col min="11776" max="12022" width="9" style="103"/>
    <col min="12023" max="12023" width="41.6333333333333" style="103" customWidth="1"/>
    <col min="12024" max="12025" width="14.5083333333333" style="103" customWidth="1"/>
    <col min="12026" max="12026" width="13.8833333333333" style="103" customWidth="1"/>
    <col min="12027" max="12029" width="9" style="103"/>
    <col min="12030" max="12031" width="10.5083333333333" style="103" customWidth="1"/>
    <col min="12032" max="12278" width="9" style="103"/>
    <col min="12279" max="12279" width="41.6333333333333" style="103" customWidth="1"/>
    <col min="12280" max="12281" width="14.5083333333333" style="103" customWidth="1"/>
    <col min="12282" max="12282" width="13.8833333333333" style="103" customWidth="1"/>
    <col min="12283" max="12285" width="9" style="103"/>
    <col min="12286" max="12287" width="10.5083333333333" style="103" customWidth="1"/>
    <col min="12288" max="12534" width="9" style="103"/>
    <col min="12535" max="12535" width="41.6333333333333" style="103" customWidth="1"/>
    <col min="12536" max="12537" width="14.5083333333333" style="103" customWidth="1"/>
    <col min="12538" max="12538" width="13.8833333333333" style="103" customWidth="1"/>
    <col min="12539" max="12541" width="9" style="103"/>
    <col min="12542" max="12543" width="10.5083333333333" style="103" customWidth="1"/>
    <col min="12544" max="12790" width="9" style="103"/>
    <col min="12791" max="12791" width="41.6333333333333" style="103" customWidth="1"/>
    <col min="12792" max="12793" width="14.5083333333333" style="103" customWidth="1"/>
    <col min="12794" max="12794" width="13.8833333333333" style="103" customWidth="1"/>
    <col min="12795" max="12797" width="9" style="103"/>
    <col min="12798" max="12799" width="10.5083333333333" style="103" customWidth="1"/>
    <col min="12800" max="13046" width="9" style="103"/>
    <col min="13047" max="13047" width="41.6333333333333" style="103" customWidth="1"/>
    <col min="13048" max="13049" width="14.5083333333333" style="103" customWidth="1"/>
    <col min="13050" max="13050" width="13.8833333333333" style="103" customWidth="1"/>
    <col min="13051" max="13053" width="9" style="103"/>
    <col min="13054" max="13055" width="10.5083333333333" style="103" customWidth="1"/>
    <col min="13056" max="13302" width="9" style="103"/>
    <col min="13303" max="13303" width="41.6333333333333" style="103" customWidth="1"/>
    <col min="13304" max="13305" width="14.5083333333333" style="103" customWidth="1"/>
    <col min="13306" max="13306" width="13.8833333333333" style="103" customWidth="1"/>
    <col min="13307" max="13309" width="9" style="103"/>
    <col min="13310" max="13311" width="10.5083333333333" style="103" customWidth="1"/>
    <col min="13312" max="13558" width="9" style="103"/>
    <col min="13559" max="13559" width="41.6333333333333" style="103" customWidth="1"/>
    <col min="13560" max="13561" width="14.5083333333333" style="103" customWidth="1"/>
    <col min="13562" max="13562" width="13.8833333333333" style="103" customWidth="1"/>
    <col min="13563" max="13565" width="9" style="103"/>
    <col min="13566" max="13567" width="10.5083333333333" style="103" customWidth="1"/>
    <col min="13568" max="13814" width="9" style="103"/>
    <col min="13815" max="13815" width="41.6333333333333" style="103" customWidth="1"/>
    <col min="13816" max="13817" width="14.5083333333333" style="103" customWidth="1"/>
    <col min="13818" max="13818" width="13.8833333333333" style="103" customWidth="1"/>
    <col min="13819" max="13821" width="9" style="103"/>
    <col min="13822" max="13823" width="10.5083333333333" style="103" customWidth="1"/>
    <col min="13824" max="14070" width="9" style="103"/>
    <col min="14071" max="14071" width="41.6333333333333" style="103" customWidth="1"/>
    <col min="14072" max="14073" width="14.5083333333333" style="103" customWidth="1"/>
    <col min="14074" max="14074" width="13.8833333333333" style="103" customWidth="1"/>
    <col min="14075" max="14077" width="9" style="103"/>
    <col min="14078" max="14079" width="10.5083333333333" style="103" customWidth="1"/>
    <col min="14080" max="14326" width="9" style="103"/>
    <col min="14327" max="14327" width="41.6333333333333" style="103" customWidth="1"/>
    <col min="14328" max="14329" width="14.5083333333333" style="103" customWidth="1"/>
    <col min="14330" max="14330" width="13.8833333333333" style="103" customWidth="1"/>
    <col min="14331" max="14333" width="9" style="103"/>
    <col min="14334" max="14335" width="10.5083333333333" style="103" customWidth="1"/>
    <col min="14336" max="14582" width="9" style="103"/>
    <col min="14583" max="14583" width="41.6333333333333" style="103" customWidth="1"/>
    <col min="14584" max="14585" width="14.5083333333333" style="103" customWidth="1"/>
    <col min="14586" max="14586" width="13.8833333333333" style="103" customWidth="1"/>
    <col min="14587" max="14589" width="9" style="103"/>
    <col min="14590" max="14591" width="10.5083333333333" style="103" customWidth="1"/>
    <col min="14592" max="14838" width="9" style="103"/>
    <col min="14839" max="14839" width="41.6333333333333" style="103" customWidth="1"/>
    <col min="14840" max="14841" width="14.5083333333333" style="103" customWidth="1"/>
    <col min="14842" max="14842" width="13.8833333333333" style="103" customWidth="1"/>
    <col min="14843" max="14845" width="9" style="103"/>
    <col min="14846" max="14847" width="10.5083333333333" style="103" customWidth="1"/>
    <col min="14848" max="15094" width="9" style="103"/>
    <col min="15095" max="15095" width="41.6333333333333" style="103" customWidth="1"/>
    <col min="15096" max="15097" width="14.5083333333333" style="103" customWidth="1"/>
    <col min="15098" max="15098" width="13.8833333333333" style="103" customWidth="1"/>
    <col min="15099" max="15101" width="9" style="103"/>
    <col min="15102" max="15103" width="10.5083333333333" style="103" customWidth="1"/>
    <col min="15104" max="15350" width="9" style="103"/>
    <col min="15351" max="15351" width="41.6333333333333" style="103" customWidth="1"/>
    <col min="15352" max="15353" width="14.5083333333333" style="103" customWidth="1"/>
    <col min="15354" max="15354" width="13.8833333333333" style="103" customWidth="1"/>
    <col min="15355" max="15357" width="9" style="103"/>
    <col min="15358" max="15359" width="10.5083333333333" style="103" customWidth="1"/>
    <col min="15360" max="15606" width="9" style="103"/>
    <col min="15607" max="15607" width="41.6333333333333" style="103" customWidth="1"/>
    <col min="15608" max="15609" width="14.5083333333333" style="103" customWidth="1"/>
    <col min="15610" max="15610" width="13.8833333333333" style="103" customWidth="1"/>
    <col min="15611" max="15613" width="9" style="103"/>
    <col min="15614" max="15615" width="10.5083333333333" style="103" customWidth="1"/>
    <col min="15616" max="15862" width="9" style="103"/>
    <col min="15863" max="15863" width="41.6333333333333" style="103" customWidth="1"/>
    <col min="15864" max="15865" width="14.5083333333333" style="103" customWidth="1"/>
    <col min="15866" max="15866" width="13.8833333333333" style="103" customWidth="1"/>
    <col min="15867" max="15869" width="9" style="103"/>
    <col min="15870" max="15871" width="10.5083333333333" style="103" customWidth="1"/>
    <col min="15872" max="16118" width="9" style="103"/>
    <col min="16119" max="16119" width="41.6333333333333" style="103" customWidth="1"/>
    <col min="16120" max="16121" width="14.5083333333333" style="103" customWidth="1"/>
    <col min="16122" max="16122" width="13.8833333333333" style="103" customWidth="1"/>
    <col min="16123" max="16125" width="9" style="103"/>
    <col min="16126" max="16127" width="10.5083333333333" style="103" customWidth="1"/>
    <col min="16128" max="16384" width="9" style="103"/>
  </cols>
  <sheetData>
    <row r="1" ht="45" customHeight="1" spans="1:4">
      <c r="A1" s="99" t="s">
        <v>3189</v>
      </c>
      <c r="B1" s="105"/>
      <c r="C1" s="105"/>
      <c r="D1" s="99"/>
    </row>
    <row r="2" ht="20.1" customHeight="1" spans="1:4">
      <c r="A2" s="106"/>
      <c r="B2" s="107"/>
      <c r="C2" s="108"/>
      <c r="D2" s="109" t="s">
        <v>3070</v>
      </c>
    </row>
    <row r="3" ht="45" customHeight="1" spans="1:5">
      <c r="A3" s="110" t="s">
        <v>2469</v>
      </c>
      <c r="B3" s="111" t="s">
        <v>5</v>
      </c>
      <c r="C3" s="111" t="s">
        <v>6</v>
      </c>
      <c r="D3" s="111" t="s">
        <v>7</v>
      </c>
      <c r="E3" s="112" t="s">
        <v>8</v>
      </c>
    </row>
    <row r="4" ht="36" customHeight="1" spans="1:5">
      <c r="A4" s="113" t="s">
        <v>3175</v>
      </c>
      <c r="B4" s="114">
        <v>16817</v>
      </c>
      <c r="C4" s="114">
        <v>18184</v>
      </c>
      <c r="D4" s="115"/>
      <c r="E4" s="112" t="str">
        <f t="shared" ref="E4:E22" si="0">IF(A4&lt;&gt;"",IF(SUM(B4:C4)&lt;&gt;0,"是","否"),"是")</f>
        <v>是</v>
      </c>
    </row>
    <row r="5" ht="36" customHeight="1" spans="1:5">
      <c r="A5" s="116" t="s">
        <v>3176</v>
      </c>
      <c r="B5" s="117">
        <v>16261</v>
      </c>
      <c r="C5" s="117">
        <v>17784</v>
      </c>
      <c r="D5" s="118"/>
      <c r="E5" s="112" t="str">
        <f t="shared" si="0"/>
        <v>是</v>
      </c>
    </row>
    <row r="6" ht="36" customHeight="1" spans="1:5">
      <c r="A6" s="119" t="s">
        <v>3177</v>
      </c>
      <c r="B6" s="114">
        <v>20432</v>
      </c>
      <c r="C6" s="114">
        <v>23156</v>
      </c>
      <c r="D6" s="120"/>
      <c r="E6" s="112" t="str">
        <f t="shared" si="0"/>
        <v>是</v>
      </c>
    </row>
    <row r="7" ht="36" customHeight="1" spans="1:5">
      <c r="A7" s="116" t="s">
        <v>3176</v>
      </c>
      <c r="B7" s="117">
        <v>20406</v>
      </c>
      <c r="C7" s="121">
        <v>23126</v>
      </c>
      <c r="D7" s="118"/>
      <c r="E7" s="112" t="str">
        <f t="shared" si="0"/>
        <v>是</v>
      </c>
    </row>
    <row r="8" ht="25" customHeight="1" spans="1:5">
      <c r="A8" s="113" t="s">
        <v>3178</v>
      </c>
      <c r="B8" s="114">
        <v>486</v>
      </c>
      <c r="C8" s="114">
        <v>451</v>
      </c>
      <c r="D8" s="120"/>
      <c r="E8" s="112" t="str">
        <f t="shared" si="0"/>
        <v>是</v>
      </c>
    </row>
    <row r="9" ht="32" customHeight="1" spans="1:5">
      <c r="A9" s="116" t="s">
        <v>3176</v>
      </c>
      <c r="B9" s="117">
        <v>350</v>
      </c>
      <c r="C9" s="121">
        <v>449</v>
      </c>
      <c r="D9" s="118"/>
      <c r="E9" s="112" t="str">
        <f t="shared" si="0"/>
        <v>是</v>
      </c>
    </row>
    <row r="10" ht="36" customHeight="1" spans="1:5">
      <c r="A10" s="113" t="s">
        <v>3179</v>
      </c>
      <c r="B10" s="114">
        <v>8028</v>
      </c>
      <c r="C10" s="114">
        <v>8873</v>
      </c>
      <c r="D10" s="120"/>
      <c r="E10" s="112" t="str">
        <f t="shared" si="0"/>
        <v>是</v>
      </c>
    </row>
    <row r="11" ht="36" customHeight="1" spans="1:5">
      <c r="A11" s="116" t="s">
        <v>3176</v>
      </c>
      <c r="B11" s="117">
        <v>8028</v>
      </c>
      <c r="C11" s="122">
        <v>8872</v>
      </c>
      <c r="D11" s="118"/>
      <c r="E11" s="112" t="str">
        <f t="shared" si="0"/>
        <v>是</v>
      </c>
    </row>
    <row r="12" ht="36" customHeight="1" spans="1:5">
      <c r="A12" s="113" t="s">
        <v>3180</v>
      </c>
      <c r="B12" s="114">
        <v>674</v>
      </c>
      <c r="C12" s="114">
        <v>589</v>
      </c>
      <c r="D12" s="120"/>
      <c r="E12" s="112" t="str">
        <f t="shared" si="0"/>
        <v>是</v>
      </c>
    </row>
    <row r="13" ht="36" customHeight="1" spans="1:5">
      <c r="A13" s="116" t="s">
        <v>3176</v>
      </c>
      <c r="B13" s="117">
        <v>674</v>
      </c>
      <c r="C13" s="122">
        <v>589</v>
      </c>
      <c r="D13" s="118"/>
      <c r="E13" s="112" t="str">
        <f t="shared" si="0"/>
        <v>是</v>
      </c>
    </row>
    <row r="14" s="102" customFormat="1" ht="41" customHeight="1" spans="1:5">
      <c r="A14" s="113" t="s">
        <v>3181</v>
      </c>
      <c r="B14" s="114">
        <v>11601</v>
      </c>
      <c r="C14" s="114">
        <v>12245</v>
      </c>
      <c r="D14" s="120"/>
      <c r="E14" s="112" t="str">
        <f t="shared" si="0"/>
        <v>是</v>
      </c>
    </row>
    <row r="15" ht="33" customHeight="1" spans="1:5">
      <c r="A15" s="116" t="s">
        <v>3176</v>
      </c>
      <c r="B15" s="117">
        <v>10567</v>
      </c>
      <c r="C15" s="121">
        <v>12223</v>
      </c>
      <c r="D15" s="118"/>
      <c r="E15" s="112" t="str">
        <f t="shared" si="0"/>
        <v>是</v>
      </c>
    </row>
    <row r="16" ht="36" customHeight="1" spans="1:5">
      <c r="A16" s="113" t="s">
        <v>3182</v>
      </c>
      <c r="B16" s="114">
        <v>25592</v>
      </c>
      <c r="C16" s="114">
        <v>23183</v>
      </c>
      <c r="D16" s="120"/>
      <c r="E16" s="112" t="str">
        <f t="shared" si="0"/>
        <v>是</v>
      </c>
    </row>
    <row r="17" ht="36" customHeight="1" spans="1:5">
      <c r="A17" s="116" t="s">
        <v>3176</v>
      </c>
      <c r="B17" s="117">
        <v>25592</v>
      </c>
      <c r="C17" s="123">
        <v>23183</v>
      </c>
      <c r="D17" s="118"/>
      <c r="E17" s="112" t="str">
        <f t="shared" si="0"/>
        <v>是</v>
      </c>
    </row>
    <row r="18" ht="36" customHeight="1" spans="1:5">
      <c r="A18" s="124" t="s">
        <v>3183</v>
      </c>
      <c r="B18" s="114">
        <f>B4+B6+B8+B10+B12+B14+B16</f>
        <v>83630</v>
      </c>
      <c r="C18" s="114">
        <f>C4+C6+C8+C10+C12+C14+C16</f>
        <v>86681</v>
      </c>
      <c r="D18" s="120"/>
      <c r="E18" s="112" t="str">
        <f t="shared" si="0"/>
        <v>是</v>
      </c>
    </row>
    <row r="19" ht="36" customHeight="1" spans="1:5">
      <c r="A19" s="116" t="s">
        <v>3184</v>
      </c>
      <c r="B19" s="117">
        <f>B5+B7+B9+B11+B13+B15+B17</f>
        <v>81878</v>
      </c>
      <c r="C19" s="117">
        <f>C5+C7+C9+C11+C13+C15+C17</f>
        <v>86226</v>
      </c>
      <c r="D19" s="118"/>
      <c r="E19" s="112" t="str">
        <f t="shared" si="0"/>
        <v>是</v>
      </c>
    </row>
    <row r="20" ht="36" customHeight="1" spans="1:5">
      <c r="A20" s="125" t="s">
        <v>3185</v>
      </c>
      <c r="B20" s="114"/>
      <c r="C20" s="114"/>
      <c r="D20" s="120"/>
      <c r="E20" s="112" t="str">
        <f t="shared" si="0"/>
        <v>否</v>
      </c>
    </row>
    <row r="21" ht="36" customHeight="1" spans="1:5">
      <c r="A21" s="126" t="s">
        <v>3186</v>
      </c>
      <c r="B21" s="114">
        <f>15366+10899+23496+844</f>
        <v>50605</v>
      </c>
      <c r="C21" s="114">
        <v>52926</v>
      </c>
      <c r="D21" s="120"/>
      <c r="E21" s="112" t="str">
        <f t="shared" si="0"/>
        <v>是</v>
      </c>
    </row>
    <row r="22" ht="36" customHeight="1" spans="1:5">
      <c r="A22" s="124" t="s">
        <v>3187</v>
      </c>
      <c r="B22" s="114">
        <f>B18+B20+B21</f>
        <v>134235</v>
      </c>
      <c r="C22" s="114">
        <f>C18+C20+C21</f>
        <v>139607</v>
      </c>
      <c r="D22" s="120"/>
      <c r="E22" s="112" t="str">
        <f t="shared" si="0"/>
        <v>是</v>
      </c>
    </row>
    <row r="23" spans="2:3">
      <c r="B23" s="127"/>
      <c r="C23" s="127"/>
    </row>
    <row r="24" spans="2:3">
      <c r="B24" s="127"/>
      <c r="C24" s="127"/>
    </row>
    <row r="25" spans="2:3">
      <c r="B25" s="127"/>
      <c r="C25" s="127"/>
    </row>
    <row r="26" spans="2:3">
      <c r="B26" s="127"/>
      <c r="C26" s="127"/>
    </row>
  </sheetData>
  <autoFilter ref="A3:F22">
    <filterColumn colId="4">
      <customFilters>
        <customFilter operator="equal" val="是"/>
      </customFilters>
    </filterColumn>
    <extLst/>
  </autoFilter>
  <mergeCells count="1">
    <mergeCell ref="A1:D1"/>
  </mergeCells>
  <conditionalFormatting sqref="E16:F16">
    <cfRule type="cellIs" dxfId="5" priority="5"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
  <sheetViews>
    <sheetView workbookViewId="0">
      <selection activeCell="E13" sqref="E13"/>
    </sheetView>
  </sheetViews>
  <sheetFormatPr defaultColWidth="10" defaultRowHeight="13.5" outlineLevelCol="6"/>
  <cols>
    <col min="1" max="1" width="24.6333333333333" style="55" customWidth="1"/>
    <col min="2" max="7" width="15.6333333333333" style="55" customWidth="1"/>
    <col min="8" max="8" width="9.76666666666667" style="55" customWidth="1"/>
    <col min="9" max="16384" width="10" style="55"/>
  </cols>
  <sheetData>
    <row r="1" s="55" customFormat="1" ht="30" customHeight="1" spans="1:1">
      <c r="A1" s="84"/>
    </row>
    <row r="2" s="55" customFormat="1" ht="28.6" customHeight="1" spans="1:7">
      <c r="A2" s="99" t="s">
        <v>3190</v>
      </c>
      <c r="B2" s="99"/>
      <c r="C2" s="99"/>
      <c r="D2" s="99"/>
      <c r="E2" s="99"/>
      <c r="F2" s="99"/>
      <c r="G2" s="99"/>
    </row>
    <row r="3" s="55" customFormat="1" ht="23" customHeight="1" spans="1:7">
      <c r="A3" s="89"/>
      <c r="B3" s="89"/>
      <c r="F3" s="90" t="s">
        <v>3191</v>
      </c>
      <c r="G3" s="90"/>
    </row>
    <row r="4" s="55" customFormat="1" ht="30" customHeight="1" spans="1:7">
      <c r="A4" s="93" t="s">
        <v>3192</v>
      </c>
      <c r="B4" s="93" t="s">
        <v>3193</v>
      </c>
      <c r="C4" s="93"/>
      <c r="D4" s="93"/>
      <c r="E4" s="93" t="s">
        <v>3194</v>
      </c>
      <c r="F4" s="93"/>
      <c r="G4" s="93"/>
    </row>
    <row r="5" s="55" customFormat="1" ht="30" customHeight="1" spans="1:7">
      <c r="A5" s="93"/>
      <c r="B5" s="100"/>
      <c r="C5" s="93" t="s">
        <v>3195</v>
      </c>
      <c r="D5" s="93" t="s">
        <v>3196</v>
      </c>
      <c r="E5" s="100"/>
      <c r="F5" s="93" t="s">
        <v>3195</v>
      </c>
      <c r="G5" s="93" t="s">
        <v>3196</v>
      </c>
    </row>
    <row r="6" s="55" customFormat="1" ht="19" customHeight="1" spans="1:7">
      <c r="A6" s="93" t="s">
        <v>3197</v>
      </c>
      <c r="B6" s="93" t="s">
        <v>3198</v>
      </c>
      <c r="C6" s="93" t="s">
        <v>3199</v>
      </c>
      <c r="D6" s="93" t="s">
        <v>3200</v>
      </c>
      <c r="E6" s="93" t="s">
        <v>3201</v>
      </c>
      <c r="F6" s="93" t="s">
        <v>3202</v>
      </c>
      <c r="G6" s="93" t="s">
        <v>3203</v>
      </c>
    </row>
    <row r="7" s="55" customFormat="1" ht="19" customHeight="1" spans="1:7">
      <c r="A7" s="101" t="s">
        <v>3204</v>
      </c>
      <c r="B7" s="100">
        <f>C7+D7</f>
        <v>45.62</v>
      </c>
      <c r="C7" s="100">
        <v>20.74</v>
      </c>
      <c r="D7" s="100">
        <v>24.88</v>
      </c>
      <c r="E7" s="100">
        <f>F7+G7</f>
        <v>44.44</v>
      </c>
      <c r="F7" s="100">
        <v>19.61</v>
      </c>
      <c r="G7" s="100">
        <v>24.83</v>
      </c>
    </row>
    <row r="8" s="57" customFormat="1" ht="25" customHeight="1" spans="1:7">
      <c r="A8" s="83" t="s">
        <v>3205</v>
      </c>
      <c r="B8" s="83"/>
      <c r="C8" s="83"/>
      <c r="D8" s="83"/>
      <c r="E8" s="83"/>
      <c r="F8" s="83"/>
      <c r="G8" s="83"/>
    </row>
    <row r="9" s="57" customFormat="1" ht="25" customHeight="1" spans="1:7">
      <c r="A9" s="83" t="s">
        <v>3206</v>
      </c>
      <c r="B9" s="83"/>
      <c r="C9" s="83"/>
      <c r="D9" s="83"/>
      <c r="E9" s="83"/>
      <c r="F9" s="83"/>
      <c r="G9" s="83"/>
    </row>
    <row r="10" s="55" customFormat="1" ht="18" customHeight="1" spans="1:7">
      <c r="A10" s="84"/>
      <c r="B10" s="84"/>
      <c r="C10" s="84"/>
      <c r="D10" s="84"/>
      <c r="E10" s="84"/>
      <c r="F10" s="84"/>
      <c r="G10" s="84"/>
    </row>
    <row r="11" s="55" customFormat="1" ht="18" customHeight="1" spans="1:7">
      <c r="A11" s="84"/>
      <c r="B11" s="84"/>
      <c r="C11" s="84"/>
      <c r="D11" s="84"/>
      <c r="E11" s="84"/>
      <c r="F11" s="84"/>
      <c r="G11" s="84"/>
    </row>
    <row r="12" s="55" customFormat="1" ht="18" customHeight="1" spans="1:7">
      <c r="A12" s="84"/>
      <c r="B12" s="84"/>
      <c r="C12" s="84"/>
      <c r="D12" s="84"/>
      <c r="E12" s="84"/>
      <c r="F12" s="84"/>
      <c r="G12" s="84"/>
    </row>
    <row r="13" s="55" customFormat="1" ht="18" customHeight="1" spans="1:7">
      <c r="A13" s="84"/>
      <c r="B13" s="84"/>
      <c r="C13" s="84"/>
      <c r="D13" s="84"/>
      <c r="E13" s="84"/>
      <c r="F13" s="84"/>
      <c r="G13" s="84"/>
    </row>
    <row r="14" s="55" customFormat="1" ht="14" customHeight="1" spans="1:7">
      <c r="A14" s="84"/>
      <c r="B14" s="84"/>
      <c r="C14" s="84"/>
      <c r="D14" s="84"/>
      <c r="E14" s="84"/>
      <c r="F14" s="84"/>
      <c r="G14" s="84"/>
    </row>
    <row r="15" s="55" customFormat="1" ht="33" customHeight="1" spans="1:7">
      <c r="A15" s="89"/>
      <c r="B15" s="89"/>
      <c r="C15" s="89"/>
      <c r="D15" s="89"/>
      <c r="E15" s="89"/>
      <c r="F15" s="89"/>
      <c r="G15" s="89"/>
    </row>
  </sheetData>
  <mergeCells count="7">
    <mergeCell ref="A2:G2"/>
    <mergeCell ref="F3:G3"/>
    <mergeCell ref="B4:D4"/>
    <mergeCell ref="E4:G4"/>
    <mergeCell ref="A8:G8"/>
    <mergeCell ref="A9:G9"/>
    <mergeCell ref="A4:A5"/>
  </mergeCells>
  <printOptions horizontalCentered="1"/>
  <pageMargins left="0.707638888888889" right="0.707638888888889" top="0.629166666666667" bottom="0.751388888888889" header="0.30625" footer="0.30625"/>
  <pageSetup paperSize="9" fitToHeight="200" orientation="landscape" horizontalDpi="600" verticalDpi="600"/>
  <headerFooter>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C10" sqref="C10"/>
    </sheetView>
  </sheetViews>
  <sheetFormatPr defaultColWidth="10" defaultRowHeight="13.5" outlineLevelCol="6"/>
  <cols>
    <col min="1" max="1" width="62.25" style="55" customWidth="1"/>
    <col min="2" max="3" width="28.6333333333333" style="55" customWidth="1"/>
    <col min="4" max="4" width="9.76666666666667" style="55" customWidth="1"/>
    <col min="5" max="16384" width="10" style="55"/>
  </cols>
  <sheetData>
    <row r="1" s="55" customFormat="1" ht="23" customHeight="1"/>
    <row r="2" s="55" customFormat="1" ht="14.3" customHeight="1" spans="1:1">
      <c r="A2" s="84"/>
    </row>
    <row r="3" s="55" customFormat="1" ht="28.6" customHeight="1" spans="1:3">
      <c r="A3" s="79" t="s">
        <v>3207</v>
      </c>
      <c r="B3" s="79"/>
      <c r="C3" s="79"/>
    </row>
    <row r="4" s="55" customFormat="1" ht="27" customHeight="1" spans="1:3">
      <c r="A4" s="89"/>
      <c r="B4" s="89"/>
      <c r="C4" s="90" t="s">
        <v>3191</v>
      </c>
    </row>
    <row r="5" s="91" customFormat="1" ht="24" customHeight="1" spans="1:3">
      <c r="A5" s="93" t="s">
        <v>3208</v>
      </c>
      <c r="B5" s="93" t="s">
        <v>3150</v>
      </c>
      <c r="C5" s="93" t="s">
        <v>3209</v>
      </c>
    </row>
    <row r="6" s="91" customFormat="1" ht="32" customHeight="1" spans="1:3">
      <c r="A6" s="94" t="s">
        <v>3210</v>
      </c>
      <c r="B6" s="95">
        <v>16.05</v>
      </c>
      <c r="C6" s="95">
        <v>16.05</v>
      </c>
    </row>
    <row r="7" s="91" customFormat="1" ht="32" customHeight="1" spans="1:3">
      <c r="A7" s="94" t="s">
        <v>3211</v>
      </c>
      <c r="B7" s="95">
        <v>20.74</v>
      </c>
      <c r="C7" s="95">
        <v>20.74</v>
      </c>
    </row>
    <row r="8" s="91" customFormat="1" ht="32" customHeight="1" spans="1:3">
      <c r="A8" s="94" t="s">
        <v>3212</v>
      </c>
      <c r="B8" s="95">
        <v>2.6</v>
      </c>
      <c r="C8" s="95">
        <v>6.16</v>
      </c>
    </row>
    <row r="9" s="91" customFormat="1" ht="30" customHeight="1" spans="1:3">
      <c r="A9" s="96" t="s">
        <v>3213</v>
      </c>
      <c r="B9" s="95"/>
      <c r="C9" s="95"/>
    </row>
    <row r="10" s="91" customFormat="1" ht="32" customHeight="1" spans="1:3">
      <c r="A10" s="96" t="s">
        <v>3214</v>
      </c>
      <c r="B10" s="95">
        <v>2.6</v>
      </c>
      <c r="C10" s="95">
        <v>6.16</v>
      </c>
    </row>
    <row r="11" s="91" customFormat="1" ht="32" customHeight="1" spans="1:3">
      <c r="A11" s="94" t="s">
        <v>3215</v>
      </c>
      <c r="B11" s="95">
        <v>2.6</v>
      </c>
      <c r="C11" s="95">
        <v>2.6</v>
      </c>
    </row>
    <row r="12" s="91" customFormat="1" ht="32" customHeight="1" spans="1:3">
      <c r="A12" s="94" t="s">
        <v>3216</v>
      </c>
      <c r="B12" s="95">
        <v>19.61</v>
      </c>
      <c r="C12" s="95">
        <v>19.61</v>
      </c>
    </row>
    <row r="13" s="91" customFormat="1" ht="32" customHeight="1" spans="1:3">
      <c r="A13" s="94" t="s">
        <v>3217</v>
      </c>
      <c r="B13" s="95"/>
      <c r="C13" s="95"/>
    </row>
    <row r="14" s="91" customFormat="1" ht="32" customHeight="1" spans="1:3">
      <c r="A14" s="94" t="s">
        <v>3218</v>
      </c>
      <c r="B14" s="95"/>
      <c r="C14" s="95"/>
    </row>
    <row r="15" s="92" customFormat="1" ht="69" customHeight="1" spans="1:7">
      <c r="A15" s="97" t="s">
        <v>3219</v>
      </c>
      <c r="B15" s="97"/>
      <c r="C15" s="97"/>
      <c r="D15" s="98"/>
      <c r="E15" s="98"/>
      <c r="F15" s="98"/>
      <c r="G15" s="98"/>
    </row>
    <row r="16" s="55" customFormat="1" spans="1:3">
      <c r="A16" s="89"/>
      <c r="B16" s="89"/>
      <c r="C16" s="89"/>
    </row>
  </sheetData>
  <mergeCells count="2">
    <mergeCell ref="A3:C3"/>
    <mergeCell ref="A15:C15"/>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B6" sqref="B6:C14"/>
    </sheetView>
  </sheetViews>
  <sheetFormatPr defaultColWidth="10" defaultRowHeight="13.5" outlineLevelCol="6"/>
  <cols>
    <col min="1" max="1" width="60" style="55" customWidth="1"/>
    <col min="2" max="3" width="25.6333333333333" style="55" customWidth="1"/>
    <col min="4" max="4" width="9.76666666666667" style="55" customWidth="1"/>
    <col min="5" max="16384" width="10" style="55"/>
  </cols>
  <sheetData>
    <row r="1" s="55" customFormat="1" ht="23" customHeight="1"/>
    <row r="2" s="55" customFormat="1" ht="14.3" customHeight="1" spans="1:1">
      <c r="A2" s="84"/>
    </row>
    <row r="3" s="55" customFormat="1" ht="28.6" customHeight="1" spans="1:3">
      <c r="A3" s="79" t="s">
        <v>3220</v>
      </c>
      <c r="B3" s="79"/>
      <c r="C3" s="79"/>
    </row>
    <row r="4" s="55" customFormat="1" ht="27" customHeight="1" spans="1:3">
      <c r="A4" s="89"/>
      <c r="B4" s="89"/>
      <c r="C4" s="90" t="s">
        <v>3191</v>
      </c>
    </row>
    <row r="5" s="55" customFormat="1" ht="24" customHeight="1" spans="1:3">
      <c r="A5" s="62" t="s">
        <v>3208</v>
      </c>
      <c r="B5" s="62" t="s">
        <v>3150</v>
      </c>
      <c r="C5" s="62" t="s">
        <v>3209</v>
      </c>
    </row>
    <row r="6" s="55" customFormat="1" ht="32" customHeight="1" spans="1:3">
      <c r="A6" s="86" t="s">
        <v>3210</v>
      </c>
      <c r="B6" s="87">
        <v>16.05</v>
      </c>
      <c r="C6" s="87">
        <v>16.05</v>
      </c>
    </row>
    <row r="7" s="55" customFormat="1" ht="32" customHeight="1" spans="1:3">
      <c r="A7" s="86" t="s">
        <v>3211</v>
      </c>
      <c r="B7" s="87">
        <v>20.74</v>
      </c>
      <c r="C7" s="87">
        <v>20.74</v>
      </c>
    </row>
    <row r="8" s="55" customFormat="1" ht="32" customHeight="1" spans="1:3">
      <c r="A8" s="86" t="s">
        <v>3212</v>
      </c>
      <c r="B8" s="87">
        <v>2.6</v>
      </c>
      <c r="C8" s="87">
        <v>6.16</v>
      </c>
    </row>
    <row r="9" s="55" customFormat="1" ht="32" customHeight="1" spans="1:3">
      <c r="A9" s="86" t="s">
        <v>3221</v>
      </c>
      <c r="B9" s="87"/>
      <c r="C9" s="87"/>
    </row>
    <row r="10" s="55" customFormat="1" ht="32" customHeight="1" spans="1:3">
      <c r="A10" s="86" t="s">
        <v>3222</v>
      </c>
      <c r="B10" s="87">
        <v>2.6</v>
      </c>
      <c r="C10" s="87">
        <v>6.16</v>
      </c>
    </row>
    <row r="11" s="55" customFormat="1" ht="32" customHeight="1" spans="1:3">
      <c r="A11" s="86" t="s">
        <v>3215</v>
      </c>
      <c r="B11" s="87">
        <v>2.6</v>
      </c>
      <c r="C11" s="87">
        <v>2.6</v>
      </c>
    </row>
    <row r="12" s="55" customFormat="1" ht="32" customHeight="1" spans="1:3">
      <c r="A12" s="86" t="s">
        <v>3216</v>
      </c>
      <c r="B12" s="87">
        <v>19.61</v>
      </c>
      <c r="C12" s="87">
        <v>19.61</v>
      </c>
    </row>
    <row r="13" s="55" customFormat="1" ht="32" customHeight="1" spans="1:3">
      <c r="A13" s="86" t="s">
        <v>3217</v>
      </c>
      <c r="B13" s="87"/>
      <c r="C13" s="87"/>
    </row>
    <row r="14" s="55" customFormat="1" ht="32" customHeight="1" spans="1:3">
      <c r="A14" s="86" t="s">
        <v>3218</v>
      </c>
      <c r="B14" s="87"/>
      <c r="C14" s="87"/>
    </row>
    <row r="15" s="57" customFormat="1" ht="69" customHeight="1" spans="1:7">
      <c r="A15" s="67" t="s">
        <v>3223</v>
      </c>
      <c r="B15" s="67"/>
      <c r="C15" s="67"/>
      <c r="D15" s="83"/>
      <c r="E15" s="83"/>
      <c r="F15" s="83"/>
      <c r="G15" s="83"/>
    </row>
    <row r="16" s="55" customFormat="1" spans="1:3">
      <c r="A16" s="89"/>
      <c r="B16" s="89"/>
      <c r="C16" s="89"/>
    </row>
  </sheetData>
  <mergeCells count="2">
    <mergeCell ref="A3:C3"/>
    <mergeCell ref="A15:C15"/>
  </mergeCells>
  <printOptions horizontalCentered="1"/>
  <pageMargins left="0.707638888888889" right="0.707638888888889" top="0.354166666666667" bottom="0.471527777777778" header="0.30625" footer="0.30625"/>
  <pageSetup paperSize="9" fitToHeight="200" orientation="landscape" horizontalDpi="600" verticalDpi="600"/>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E11" sqref="E11"/>
    </sheetView>
  </sheetViews>
  <sheetFormatPr defaultColWidth="10" defaultRowHeight="13.5" outlineLevelCol="2"/>
  <cols>
    <col min="1" max="1" width="60.5083333333333" style="55" customWidth="1"/>
    <col min="2" max="3" width="25.6333333333333" style="55" customWidth="1"/>
    <col min="4" max="4" width="9.76666666666667" style="55" customWidth="1"/>
    <col min="5" max="16384" width="10" style="55"/>
  </cols>
  <sheetData>
    <row r="1" s="55" customFormat="1" ht="24" customHeight="1"/>
    <row r="2" s="55" customFormat="1" ht="14.3" customHeight="1" spans="1:1">
      <c r="A2" s="84"/>
    </row>
    <row r="3" s="55" customFormat="1" ht="28.6" customHeight="1" spans="1:3">
      <c r="A3" s="79" t="s">
        <v>3224</v>
      </c>
      <c r="B3" s="79"/>
      <c r="C3" s="79"/>
    </row>
    <row r="4" s="55" customFormat="1" ht="25" customHeight="1" spans="1:3">
      <c r="A4" s="89"/>
      <c r="B4" s="89"/>
      <c r="C4" s="90" t="s">
        <v>3191</v>
      </c>
    </row>
    <row r="5" s="55" customFormat="1" ht="32" customHeight="1" spans="1:3">
      <c r="A5" s="62" t="s">
        <v>3208</v>
      </c>
      <c r="B5" s="62" t="s">
        <v>3150</v>
      </c>
      <c r="C5" s="62" t="s">
        <v>3209</v>
      </c>
    </row>
    <row r="6" s="55" customFormat="1" ht="32" customHeight="1" spans="1:3">
      <c r="A6" s="86" t="s">
        <v>3225</v>
      </c>
      <c r="B6" s="87">
        <v>20.03</v>
      </c>
      <c r="C6" s="87">
        <v>20.03</v>
      </c>
    </row>
    <row r="7" s="55" customFormat="1" ht="32" customHeight="1" spans="1:3">
      <c r="A7" s="86" t="s">
        <v>3226</v>
      </c>
      <c r="B7" s="87">
        <v>24.88</v>
      </c>
      <c r="C7" s="87">
        <v>24.88</v>
      </c>
    </row>
    <row r="8" s="55" customFormat="1" ht="32" customHeight="1" spans="1:3">
      <c r="A8" s="86" t="s">
        <v>3227</v>
      </c>
      <c r="B8" s="87">
        <v>4.8</v>
      </c>
      <c r="C8" s="87">
        <v>4.8</v>
      </c>
    </row>
    <row r="9" s="55" customFormat="1" ht="32" customHeight="1" spans="1:3">
      <c r="A9" s="86" t="s">
        <v>3228</v>
      </c>
      <c r="B9" s="87">
        <v>0.08</v>
      </c>
      <c r="C9" s="87">
        <v>0.08</v>
      </c>
    </row>
    <row r="10" s="55" customFormat="1" ht="32" customHeight="1" spans="1:3">
      <c r="A10" s="86" t="s">
        <v>3229</v>
      </c>
      <c r="B10" s="87">
        <v>24.83</v>
      </c>
      <c r="C10" s="87">
        <v>24.83</v>
      </c>
    </row>
    <row r="11" s="55" customFormat="1" ht="32" customHeight="1" spans="1:3">
      <c r="A11" s="86" t="s">
        <v>3230</v>
      </c>
      <c r="B11" s="87"/>
      <c r="C11" s="87">
        <v>4.8</v>
      </c>
    </row>
    <row r="12" s="55" customFormat="1" ht="32" customHeight="1" spans="1:3">
      <c r="A12" s="86" t="s">
        <v>3231</v>
      </c>
      <c r="B12" s="87">
        <v>24.88</v>
      </c>
      <c r="C12" s="87">
        <v>24.88</v>
      </c>
    </row>
    <row r="13" s="57" customFormat="1" ht="72" customHeight="1" spans="1:3">
      <c r="A13" s="67" t="s">
        <v>3232</v>
      </c>
      <c r="B13" s="67"/>
      <c r="C13" s="67"/>
    </row>
    <row r="14" s="55" customFormat="1" ht="31" customHeight="1" spans="1:3">
      <c r="A14" s="88"/>
      <c r="B14" s="88"/>
      <c r="C14" s="88"/>
    </row>
  </sheetData>
  <mergeCells count="3">
    <mergeCell ref="A3:C3"/>
    <mergeCell ref="A13:C13"/>
    <mergeCell ref="A14:C14"/>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E11" sqref="E11"/>
    </sheetView>
  </sheetViews>
  <sheetFormatPr defaultColWidth="10" defaultRowHeight="13.5" outlineLevelCol="2"/>
  <cols>
    <col min="1" max="1" width="59.3833333333333" style="55" customWidth="1"/>
    <col min="2" max="3" width="25.6333333333333" style="55" customWidth="1"/>
    <col min="4" max="4" width="9.76666666666667" style="55" customWidth="1"/>
    <col min="5" max="16384" width="10" style="55"/>
  </cols>
  <sheetData>
    <row r="1" s="55" customFormat="1" ht="24" customHeight="1"/>
    <row r="2" s="55" customFormat="1" ht="14.3" customHeight="1" spans="1:1">
      <c r="A2" s="84"/>
    </row>
    <row r="3" s="55" customFormat="1" ht="28.6" customHeight="1" spans="1:3">
      <c r="A3" s="79" t="s">
        <v>3233</v>
      </c>
      <c r="B3" s="79"/>
      <c r="C3" s="79"/>
    </row>
    <row r="4" s="56" customFormat="1" ht="25" customHeight="1" spans="1:3">
      <c r="A4" s="85"/>
      <c r="B4" s="85"/>
      <c r="C4" s="70" t="s">
        <v>3191</v>
      </c>
    </row>
    <row r="5" s="56" customFormat="1" ht="32" customHeight="1" spans="1:3">
      <c r="A5" s="62" t="s">
        <v>3208</v>
      </c>
      <c r="B5" s="62" t="s">
        <v>3150</v>
      </c>
      <c r="C5" s="62" t="s">
        <v>3209</v>
      </c>
    </row>
    <row r="6" s="56" customFormat="1" ht="32" customHeight="1" spans="1:3">
      <c r="A6" s="86" t="s">
        <v>3225</v>
      </c>
      <c r="B6" s="87">
        <v>20.03</v>
      </c>
      <c r="C6" s="87">
        <v>20.03</v>
      </c>
    </row>
    <row r="7" s="56" customFormat="1" ht="32" customHeight="1" spans="1:3">
      <c r="A7" s="86" t="s">
        <v>3226</v>
      </c>
      <c r="B7" s="87">
        <v>24.88</v>
      </c>
      <c r="C7" s="87">
        <v>24.88</v>
      </c>
    </row>
    <row r="8" s="56" customFormat="1" ht="32" customHeight="1" spans="1:3">
      <c r="A8" s="86" t="s">
        <v>3227</v>
      </c>
      <c r="B8" s="87">
        <v>4.8</v>
      </c>
      <c r="C8" s="87">
        <v>4.8</v>
      </c>
    </row>
    <row r="9" s="56" customFormat="1" ht="32" customHeight="1" spans="1:3">
      <c r="A9" s="86" t="s">
        <v>3228</v>
      </c>
      <c r="B9" s="87">
        <v>0.08</v>
      </c>
      <c r="C9" s="87">
        <v>0.08</v>
      </c>
    </row>
    <row r="10" s="56" customFormat="1" ht="32" customHeight="1" spans="1:3">
      <c r="A10" s="86" t="s">
        <v>3229</v>
      </c>
      <c r="B10" s="87">
        <v>24.83</v>
      </c>
      <c r="C10" s="87">
        <v>24.83</v>
      </c>
    </row>
    <row r="11" s="56" customFormat="1" ht="32" customHeight="1" spans="1:3">
      <c r="A11" s="86" t="s">
        <v>3234</v>
      </c>
      <c r="B11" s="87"/>
      <c r="C11" s="87">
        <v>4.8</v>
      </c>
    </row>
    <row r="12" s="56" customFormat="1" ht="32" customHeight="1" spans="1:3">
      <c r="A12" s="86" t="s">
        <v>3235</v>
      </c>
      <c r="B12" s="87"/>
      <c r="C12" s="87"/>
    </row>
    <row r="13" s="57" customFormat="1" ht="65" customHeight="1" spans="1:3">
      <c r="A13" s="67" t="s">
        <v>3236</v>
      </c>
      <c r="B13" s="67"/>
      <c r="C13" s="67"/>
    </row>
    <row r="14" s="55" customFormat="1" ht="31" customHeight="1" spans="1:3">
      <c r="A14" s="88"/>
      <c r="B14" s="88"/>
      <c r="C14" s="88"/>
    </row>
  </sheetData>
  <mergeCells count="3">
    <mergeCell ref="A3:C3"/>
    <mergeCell ref="A13:C13"/>
    <mergeCell ref="A14:C14"/>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topLeftCell="A7" workbookViewId="0">
      <selection activeCell="D14" sqref="D14"/>
    </sheetView>
  </sheetViews>
  <sheetFormatPr defaultColWidth="10" defaultRowHeight="13.5" outlineLevelCol="3"/>
  <cols>
    <col min="1" max="1" width="36" style="55" customWidth="1"/>
    <col min="2" max="4" width="15.6333333333333" style="55" customWidth="1"/>
    <col min="5" max="5" width="9.76666666666667" style="55" customWidth="1"/>
    <col min="6" max="16384" width="10" style="55"/>
  </cols>
  <sheetData>
    <row r="1" s="55" customFormat="1" ht="22" customHeight="1"/>
    <row r="2" s="55" customFormat="1" ht="14.3" customHeight="1" spans="1:1">
      <c r="A2" s="78"/>
    </row>
    <row r="3" s="55" customFormat="1" ht="63" customHeight="1" spans="1:4">
      <c r="A3" s="79" t="s">
        <v>3237</v>
      </c>
      <c r="B3" s="79"/>
      <c r="C3" s="79"/>
      <c r="D3" s="79"/>
    </row>
    <row r="4" s="56" customFormat="1" ht="30" customHeight="1" spans="4:4">
      <c r="D4" s="70" t="s">
        <v>3191</v>
      </c>
    </row>
    <row r="5" s="56" customFormat="1" ht="25" customHeight="1" spans="1:4">
      <c r="A5" s="62" t="s">
        <v>3208</v>
      </c>
      <c r="B5" s="62" t="s">
        <v>3238</v>
      </c>
      <c r="C5" s="62" t="s">
        <v>3239</v>
      </c>
      <c r="D5" s="62" t="s">
        <v>3240</v>
      </c>
    </row>
    <row r="6" s="56" customFormat="1" ht="25" customHeight="1" spans="1:4">
      <c r="A6" s="80" t="s">
        <v>3241</v>
      </c>
      <c r="B6" s="64" t="s">
        <v>3242</v>
      </c>
      <c r="C6" s="81">
        <f>C7+C9</f>
        <v>6.24</v>
      </c>
      <c r="D6" s="81"/>
    </row>
    <row r="7" s="56" customFormat="1" ht="25" customHeight="1" spans="1:4">
      <c r="A7" s="82" t="s">
        <v>3243</v>
      </c>
      <c r="B7" s="64" t="s">
        <v>3199</v>
      </c>
      <c r="C7" s="81">
        <v>6.16</v>
      </c>
      <c r="D7" s="81"/>
    </row>
    <row r="8" s="56" customFormat="1" ht="25" customHeight="1" spans="1:4">
      <c r="A8" s="82" t="s">
        <v>3244</v>
      </c>
      <c r="B8" s="64" t="s">
        <v>3200</v>
      </c>
      <c r="C8" s="81">
        <v>6.16</v>
      </c>
      <c r="D8" s="81"/>
    </row>
    <row r="9" s="56" customFormat="1" ht="25" customHeight="1" spans="1:4">
      <c r="A9" s="82" t="s">
        <v>3245</v>
      </c>
      <c r="B9" s="64" t="s">
        <v>3246</v>
      </c>
      <c r="C9" s="81">
        <v>0.08</v>
      </c>
      <c r="D9" s="81"/>
    </row>
    <row r="10" s="56" customFormat="1" ht="25" customHeight="1" spans="1:4">
      <c r="A10" s="82" t="s">
        <v>3244</v>
      </c>
      <c r="B10" s="64" t="s">
        <v>3202</v>
      </c>
      <c r="C10" s="81">
        <v>0.08</v>
      </c>
      <c r="D10" s="81"/>
    </row>
    <row r="11" s="56" customFormat="1" ht="25" customHeight="1" spans="1:4">
      <c r="A11" s="80" t="s">
        <v>3247</v>
      </c>
      <c r="B11" s="64" t="s">
        <v>3248</v>
      </c>
      <c r="C11" s="81">
        <f>C12+C13</f>
        <v>5.95</v>
      </c>
      <c r="D11" s="81"/>
    </row>
    <row r="12" s="56" customFormat="1" ht="25" customHeight="1" spans="1:4">
      <c r="A12" s="82" t="s">
        <v>3243</v>
      </c>
      <c r="B12" s="64" t="s">
        <v>3249</v>
      </c>
      <c r="C12" s="81">
        <v>5.87</v>
      </c>
      <c r="D12" s="81"/>
    </row>
    <row r="13" s="56" customFormat="1" ht="25" customHeight="1" spans="1:4">
      <c r="A13" s="82" t="s">
        <v>3245</v>
      </c>
      <c r="B13" s="64" t="s">
        <v>3250</v>
      </c>
      <c r="C13" s="81">
        <v>0.08</v>
      </c>
      <c r="D13" s="81"/>
    </row>
    <row r="14" s="56" customFormat="1" ht="25" customHeight="1" spans="1:4">
      <c r="A14" s="80" t="s">
        <v>3251</v>
      </c>
      <c r="B14" s="64" t="s">
        <v>3252</v>
      </c>
      <c r="C14" s="81">
        <v>1.29</v>
      </c>
      <c r="D14" s="81"/>
    </row>
    <row r="15" s="56" customFormat="1" ht="25" customHeight="1" spans="1:4">
      <c r="A15" s="82" t="s">
        <v>3243</v>
      </c>
      <c r="B15" s="64" t="s">
        <v>3253</v>
      </c>
      <c r="C15" s="81">
        <v>0.55</v>
      </c>
      <c r="D15" s="81"/>
    </row>
    <row r="16" s="56" customFormat="1" ht="25" customHeight="1" spans="1:4">
      <c r="A16" s="82" t="s">
        <v>3245</v>
      </c>
      <c r="B16" s="64" t="s">
        <v>3254</v>
      </c>
      <c r="C16" s="81">
        <v>0.74</v>
      </c>
      <c r="D16" s="81"/>
    </row>
    <row r="17" s="56" customFormat="1" ht="25" customHeight="1" spans="1:4">
      <c r="A17" s="80" t="s">
        <v>3255</v>
      </c>
      <c r="B17" s="64" t="s">
        <v>3256</v>
      </c>
      <c r="C17" s="81">
        <v>6.39</v>
      </c>
      <c r="D17" s="81"/>
    </row>
    <row r="18" s="56" customFormat="1" ht="25" customHeight="1" spans="1:4">
      <c r="A18" s="82" t="s">
        <v>3243</v>
      </c>
      <c r="B18" s="64" t="s">
        <v>3257</v>
      </c>
      <c r="C18" s="81">
        <v>1.87</v>
      </c>
      <c r="D18" s="81"/>
    </row>
    <row r="19" s="56" customFormat="1" ht="25" customHeight="1" spans="1:4">
      <c r="A19" s="82" t="s">
        <v>3258</v>
      </c>
      <c r="B19" s="64"/>
      <c r="C19" s="81">
        <v>1.68</v>
      </c>
      <c r="D19" s="81"/>
    </row>
    <row r="20" s="56" customFormat="1" ht="25" customHeight="1" spans="1:4">
      <c r="A20" s="82" t="s">
        <v>3259</v>
      </c>
      <c r="B20" s="64" t="s">
        <v>3260</v>
      </c>
      <c r="C20" s="81">
        <v>0.19</v>
      </c>
      <c r="D20" s="81"/>
    </row>
    <row r="21" s="56" customFormat="1" ht="25" customHeight="1" spans="1:4">
      <c r="A21" s="82" t="s">
        <v>3245</v>
      </c>
      <c r="B21" s="64" t="s">
        <v>3261</v>
      </c>
      <c r="C21" s="81">
        <v>4.52</v>
      </c>
      <c r="D21" s="81"/>
    </row>
    <row r="22" s="56" customFormat="1" ht="25" customHeight="1" spans="1:4">
      <c r="A22" s="82" t="s">
        <v>3258</v>
      </c>
      <c r="B22" s="64"/>
      <c r="C22" s="81">
        <v>4.07</v>
      </c>
      <c r="D22" s="81"/>
    </row>
    <row r="23" s="56" customFormat="1" ht="25" customHeight="1" spans="1:4">
      <c r="A23" s="82" t="s">
        <v>3262</v>
      </c>
      <c r="B23" s="64" t="s">
        <v>3263</v>
      </c>
      <c r="C23" s="81">
        <v>0.45</v>
      </c>
      <c r="D23" s="81"/>
    </row>
    <row r="24" s="56" customFormat="1" ht="25" customHeight="1" spans="1:4">
      <c r="A24" s="80" t="s">
        <v>3264</v>
      </c>
      <c r="B24" s="64" t="s">
        <v>3265</v>
      </c>
      <c r="C24" s="81">
        <v>1.46</v>
      </c>
      <c r="D24" s="81"/>
    </row>
    <row r="25" s="56" customFormat="1" ht="25" customHeight="1" spans="1:4">
      <c r="A25" s="82" t="s">
        <v>3243</v>
      </c>
      <c r="B25" s="64" t="s">
        <v>3266</v>
      </c>
      <c r="C25" s="81">
        <v>0.64</v>
      </c>
      <c r="D25" s="81"/>
    </row>
    <row r="26" s="56" customFormat="1" ht="25" customHeight="1" spans="1:4">
      <c r="A26" s="82" t="s">
        <v>3245</v>
      </c>
      <c r="B26" s="64" t="s">
        <v>3267</v>
      </c>
      <c r="C26" s="81">
        <v>0.82</v>
      </c>
      <c r="D26" s="81"/>
    </row>
    <row r="27" s="57" customFormat="1" ht="70" customHeight="1" spans="1:4">
      <c r="A27" s="83" t="s">
        <v>3268</v>
      </c>
      <c r="B27" s="83"/>
      <c r="C27" s="83"/>
      <c r="D27" s="83"/>
    </row>
    <row r="28" s="55" customFormat="1" ht="25" customHeight="1" spans="1:4">
      <c r="A28" s="84"/>
      <c r="B28" s="84"/>
      <c r="C28" s="84"/>
      <c r="D28" s="84"/>
    </row>
  </sheetData>
  <mergeCells count="3">
    <mergeCell ref="A3:D3"/>
    <mergeCell ref="A27:D27"/>
    <mergeCell ref="A28:D28"/>
  </mergeCells>
  <printOptions horizontalCentered="1"/>
  <pageMargins left="0.707638888888889" right="0.707638888888889" top="0.393055555555556" bottom="0.751388888888889" header="0.30625" footer="0.30625"/>
  <pageSetup paperSize="9" fitToHeight="200" orientation="portrait" horizontalDpi="600" verticalDpi="600"/>
  <headerFooter>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43"/>
  <sheetViews>
    <sheetView showGridLines="0" showZeros="0" view="pageBreakPreview" zoomScaleNormal="90" topLeftCell="B1" workbookViewId="0">
      <pane ySplit="3" topLeftCell="A4" activePane="bottomLeft" state="frozen"/>
      <selection/>
      <selection pane="bottomLeft" activeCell="E36" sqref="E36"/>
    </sheetView>
  </sheetViews>
  <sheetFormatPr defaultColWidth="9" defaultRowHeight="14.25" outlineLevelCol="5"/>
  <cols>
    <col min="1" max="1" width="14.5083333333333" style="168" customWidth="1"/>
    <col min="2" max="2" width="50.75" style="168" customWidth="1"/>
    <col min="3" max="5" width="20.6333333333333" style="168" customWidth="1"/>
    <col min="6" max="16384" width="9" style="278"/>
  </cols>
  <sheetData>
    <row r="1" s="459" customFormat="1" ht="45" customHeight="1" spans="1:6">
      <c r="A1" s="301"/>
      <c r="B1" s="301" t="s">
        <v>129</v>
      </c>
      <c r="C1" s="301"/>
      <c r="D1" s="301"/>
      <c r="E1" s="301"/>
      <c r="F1" s="463"/>
    </row>
    <row r="2" ht="18.95" customHeight="1" spans="2:5">
      <c r="B2" s="464"/>
      <c r="C2" s="347"/>
      <c r="D2" s="347"/>
      <c r="E2" s="465" t="s">
        <v>2</v>
      </c>
    </row>
    <row r="3" s="460" customFormat="1" ht="45" customHeight="1" spans="1:6">
      <c r="A3" s="466" t="s">
        <v>3</v>
      </c>
      <c r="B3" s="350" t="s">
        <v>4</v>
      </c>
      <c r="C3" s="187" t="s">
        <v>130</v>
      </c>
      <c r="D3" s="187" t="s">
        <v>6</v>
      </c>
      <c r="E3" s="187" t="s">
        <v>131</v>
      </c>
      <c r="F3" s="284" t="s">
        <v>8</v>
      </c>
    </row>
    <row r="4" ht="32.1" customHeight="1" spans="1:6">
      <c r="A4" s="467" t="s">
        <v>9</v>
      </c>
      <c r="B4" s="468" t="s">
        <v>10</v>
      </c>
      <c r="C4" s="114">
        <f>SUBTOTAL(9,C5:C19)</f>
        <v>30379</v>
      </c>
      <c r="D4" s="114">
        <f>SUBTOTAL(9,D5:D19)</f>
        <v>33000</v>
      </c>
      <c r="E4" s="469">
        <f t="shared" ref="E4:E8" si="0">IF(C4&gt;0,D4/C4-1,IF(C4&lt;0,-(D4/C4-1),""))</f>
        <v>0.086</v>
      </c>
      <c r="F4" s="288" t="str">
        <f t="shared" ref="F4:F40" si="1">IF(LEN(A4)=3,"是",IF(B4&lt;&gt;"",IF(SUM(C4:D4)&lt;&gt;0,"是","否"),"是"))</f>
        <v>是</v>
      </c>
    </row>
    <row r="5" ht="20" customHeight="1" spans="1:6">
      <c r="A5" s="365" t="s">
        <v>11</v>
      </c>
      <c r="B5" s="470" t="s">
        <v>12</v>
      </c>
      <c r="C5" s="335">
        <v>13979</v>
      </c>
      <c r="D5" s="471">
        <v>14635</v>
      </c>
      <c r="E5" s="469">
        <f t="shared" si="0"/>
        <v>0.047</v>
      </c>
      <c r="F5" s="288" t="str">
        <f t="shared" si="1"/>
        <v>是</v>
      </c>
    </row>
    <row r="6" ht="20" customHeight="1" spans="1:6">
      <c r="A6" s="365" t="s">
        <v>13</v>
      </c>
      <c r="B6" s="470" t="s">
        <v>14</v>
      </c>
      <c r="C6" s="335">
        <v>977</v>
      </c>
      <c r="D6" s="471">
        <v>987</v>
      </c>
      <c r="E6" s="469">
        <f t="shared" si="0"/>
        <v>0.01</v>
      </c>
      <c r="F6" s="288" t="str">
        <f t="shared" si="1"/>
        <v>是</v>
      </c>
    </row>
    <row r="7" ht="20" customHeight="1" spans="1:6">
      <c r="A7" s="365" t="s">
        <v>15</v>
      </c>
      <c r="B7" s="470" t="s">
        <v>16</v>
      </c>
      <c r="C7" s="335">
        <v>332</v>
      </c>
      <c r="D7" s="471">
        <v>309</v>
      </c>
      <c r="E7" s="469">
        <f t="shared" si="0"/>
        <v>-0.069</v>
      </c>
      <c r="F7" s="288" t="str">
        <f t="shared" si="1"/>
        <v>是</v>
      </c>
    </row>
    <row r="8" customFormat="1" ht="20" customHeight="1" spans="1:6">
      <c r="A8" s="472" t="s">
        <v>17</v>
      </c>
      <c r="B8" s="473" t="s">
        <v>18</v>
      </c>
      <c r="C8" s="335">
        <v>586</v>
      </c>
      <c r="D8" s="474">
        <v>630</v>
      </c>
      <c r="E8" s="469">
        <f t="shared" si="0"/>
        <v>0.075</v>
      </c>
      <c r="F8" s="288" t="str">
        <f t="shared" si="1"/>
        <v>是</v>
      </c>
    </row>
    <row r="9" ht="20" customHeight="1" spans="1:6">
      <c r="A9" s="365" t="s">
        <v>19</v>
      </c>
      <c r="B9" s="470" t="s">
        <v>20</v>
      </c>
      <c r="C9" s="335">
        <v>1578</v>
      </c>
      <c r="D9" s="471">
        <v>1798</v>
      </c>
      <c r="E9" s="469">
        <f t="shared" ref="E9:E39" si="2">IF(C9&gt;0,D9/C9-1,IF(C9&lt;0,-(D9/C9-1),""))</f>
        <v>0.139</v>
      </c>
      <c r="F9" s="288" t="str">
        <f t="shared" si="1"/>
        <v>是</v>
      </c>
    </row>
    <row r="10" customFormat="1" ht="20" customHeight="1" spans="1:6">
      <c r="A10" s="472" t="s">
        <v>21</v>
      </c>
      <c r="B10" s="473" t="s">
        <v>22</v>
      </c>
      <c r="C10" s="335">
        <v>694</v>
      </c>
      <c r="D10" s="474">
        <v>1066</v>
      </c>
      <c r="E10" s="469">
        <f t="shared" si="2"/>
        <v>0.536</v>
      </c>
      <c r="F10" s="288" t="str">
        <f t="shared" si="1"/>
        <v>是</v>
      </c>
    </row>
    <row r="11" customFormat="1" ht="20" customHeight="1" spans="1:6">
      <c r="A11" s="472" t="s">
        <v>23</v>
      </c>
      <c r="B11" s="473" t="s">
        <v>24</v>
      </c>
      <c r="C11" s="475">
        <v>390</v>
      </c>
      <c r="D11" s="474">
        <v>615</v>
      </c>
      <c r="E11" s="469">
        <f t="shared" si="2"/>
        <v>0.577</v>
      </c>
      <c r="F11" s="288" t="str">
        <f t="shared" si="1"/>
        <v>是</v>
      </c>
    </row>
    <row r="12" customFormat="1" ht="20" customHeight="1" spans="1:6">
      <c r="A12" s="472" t="s">
        <v>25</v>
      </c>
      <c r="B12" s="473" t="s">
        <v>26</v>
      </c>
      <c r="C12" s="335">
        <v>104</v>
      </c>
      <c r="D12" s="474">
        <v>246</v>
      </c>
      <c r="E12" s="469">
        <f t="shared" si="2"/>
        <v>1.365</v>
      </c>
      <c r="F12" s="288" t="str">
        <f t="shared" si="1"/>
        <v>是</v>
      </c>
    </row>
    <row r="13" customFormat="1" ht="20" customHeight="1" spans="1:6">
      <c r="A13" s="472" t="s">
        <v>27</v>
      </c>
      <c r="B13" s="473" t="s">
        <v>28</v>
      </c>
      <c r="C13" s="335">
        <v>1530</v>
      </c>
      <c r="D13" s="474">
        <v>1224</v>
      </c>
      <c r="E13" s="469">
        <f t="shared" si="2"/>
        <v>-0.2</v>
      </c>
      <c r="F13" s="288" t="str">
        <f t="shared" si="1"/>
        <v>是</v>
      </c>
    </row>
    <row r="14" customFormat="1" ht="20" customHeight="1" spans="1:6">
      <c r="A14" s="472" t="s">
        <v>29</v>
      </c>
      <c r="B14" s="473" t="s">
        <v>30</v>
      </c>
      <c r="C14" s="335">
        <v>543</v>
      </c>
      <c r="D14" s="474">
        <v>560</v>
      </c>
      <c r="E14" s="469">
        <f t="shared" si="2"/>
        <v>0.031</v>
      </c>
      <c r="F14" s="288" t="str">
        <f t="shared" si="1"/>
        <v>是</v>
      </c>
    </row>
    <row r="15" ht="20" customHeight="1" spans="1:6">
      <c r="A15" s="365" t="s">
        <v>31</v>
      </c>
      <c r="B15" s="470" t="s">
        <v>32</v>
      </c>
      <c r="C15" s="335">
        <v>864</v>
      </c>
      <c r="D15" s="471">
        <v>1857</v>
      </c>
      <c r="E15" s="469">
        <f t="shared" si="2"/>
        <v>1.149</v>
      </c>
      <c r="F15" s="288" t="str">
        <f t="shared" si="1"/>
        <v>是</v>
      </c>
    </row>
    <row r="16" customFormat="1" ht="20" customHeight="1" spans="1:6">
      <c r="A16" s="472" t="s">
        <v>33</v>
      </c>
      <c r="B16" s="473" t="s">
        <v>34</v>
      </c>
      <c r="C16" s="335">
        <v>1128</v>
      </c>
      <c r="D16" s="474">
        <v>1254</v>
      </c>
      <c r="E16" s="469">
        <f t="shared" si="2"/>
        <v>0.112</v>
      </c>
      <c r="F16" s="288" t="str">
        <f t="shared" si="1"/>
        <v>是</v>
      </c>
    </row>
    <row r="17" customFormat="1" ht="20" customHeight="1" spans="1:6">
      <c r="A17" s="472" t="s">
        <v>35</v>
      </c>
      <c r="B17" s="473" t="s">
        <v>36</v>
      </c>
      <c r="C17" s="335">
        <v>7552</v>
      </c>
      <c r="D17" s="474">
        <v>7689</v>
      </c>
      <c r="E17" s="469">
        <f t="shared" si="2"/>
        <v>0.018</v>
      </c>
      <c r="F17" s="288" t="str">
        <f t="shared" si="1"/>
        <v>是</v>
      </c>
    </row>
    <row r="18" customFormat="1" ht="20" customHeight="1" spans="1:6">
      <c r="A18" s="472" t="s">
        <v>37</v>
      </c>
      <c r="B18" s="473" t="s">
        <v>38</v>
      </c>
      <c r="C18" s="335">
        <v>123</v>
      </c>
      <c r="D18" s="474">
        <v>130</v>
      </c>
      <c r="E18" s="469">
        <f t="shared" si="2"/>
        <v>0.057</v>
      </c>
      <c r="F18" s="288" t="str">
        <f t="shared" si="1"/>
        <v>是</v>
      </c>
    </row>
    <row r="19" customFormat="1" ht="20" customHeight="1" spans="1:6">
      <c r="A19" s="521" t="s">
        <v>132</v>
      </c>
      <c r="B19" s="473" t="s">
        <v>40</v>
      </c>
      <c r="C19" s="335">
        <v>-1</v>
      </c>
      <c r="D19" s="474"/>
      <c r="E19" s="469">
        <f t="shared" si="2"/>
        <v>1</v>
      </c>
      <c r="F19" s="288" t="str">
        <f t="shared" si="1"/>
        <v>是</v>
      </c>
    </row>
    <row r="20" ht="32.1" customHeight="1" spans="1:6">
      <c r="A20" s="361" t="s">
        <v>41</v>
      </c>
      <c r="B20" s="468" t="s">
        <v>42</v>
      </c>
      <c r="C20" s="114">
        <f>SUBTOTAL(9,C21:C28)</f>
        <v>35342</v>
      </c>
      <c r="D20" s="114">
        <f>SUBTOTAL(9,D21:D28)</f>
        <v>34200</v>
      </c>
      <c r="E20" s="469">
        <f t="shared" si="2"/>
        <v>-0.032</v>
      </c>
      <c r="F20" s="288" t="str">
        <f t="shared" si="1"/>
        <v>是</v>
      </c>
    </row>
    <row r="21" ht="32.1" customHeight="1" spans="1:6">
      <c r="A21" s="476" t="s">
        <v>43</v>
      </c>
      <c r="B21" s="470" t="s">
        <v>44</v>
      </c>
      <c r="C21" s="335">
        <v>2293</v>
      </c>
      <c r="D21" s="471">
        <v>2050</v>
      </c>
      <c r="E21" s="469">
        <f t="shared" si="2"/>
        <v>-0.106</v>
      </c>
      <c r="F21" s="288" t="str">
        <f t="shared" si="1"/>
        <v>是</v>
      </c>
    </row>
    <row r="22" ht="32.1" customHeight="1" spans="1:6">
      <c r="A22" s="365" t="s">
        <v>45</v>
      </c>
      <c r="B22" s="477" t="s">
        <v>46</v>
      </c>
      <c r="C22" s="335">
        <v>24563</v>
      </c>
      <c r="D22" s="471">
        <v>4200</v>
      </c>
      <c r="E22" s="469">
        <f t="shared" si="2"/>
        <v>-0.829</v>
      </c>
      <c r="F22" s="288" t="str">
        <f t="shared" si="1"/>
        <v>是</v>
      </c>
    </row>
    <row r="23" ht="32.1" customHeight="1" spans="1:6">
      <c r="A23" s="365" t="s">
        <v>47</v>
      </c>
      <c r="B23" s="470" t="s">
        <v>48</v>
      </c>
      <c r="C23" s="335">
        <v>1052</v>
      </c>
      <c r="D23" s="471">
        <v>5100</v>
      </c>
      <c r="E23" s="469">
        <f t="shared" si="2"/>
        <v>3.848</v>
      </c>
      <c r="F23" s="288" t="str">
        <f t="shared" si="1"/>
        <v>是</v>
      </c>
    </row>
    <row r="24" ht="32.1" customHeight="1" spans="1:6">
      <c r="A24" s="365" t="s">
        <v>49</v>
      </c>
      <c r="B24" s="470" t="s">
        <v>50</v>
      </c>
      <c r="C24" s="335"/>
      <c r="D24" s="471">
        <v>2000</v>
      </c>
      <c r="E24" s="469" t="str">
        <f t="shared" si="2"/>
        <v/>
      </c>
      <c r="F24" s="288" t="str">
        <f t="shared" si="1"/>
        <v>是</v>
      </c>
    </row>
    <row r="25" ht="32.1" customHeight="1" spans="1:6">
      <c r="A25" s="365" t="s">
        <v>51</v>
      </c>
      <c r="B25" s="470" t="s">
        <v>52</v>
      </c>
      <c r="C25" s="335">
        <v>5691</v>
      </c>
      <c r="D25" s="471">
        <v>14640</v>
      </c>
      <c r="E25" s="469">
        <f t="shared" si="2"/>
        <v>1.572</v>
      </c>
      <c r="F25" s="288" t="str">
        <f t="shared" si="1"/>
        <v>是</v>
      </c>
    </row>
    <row r="26" customFormat="1" ht="19" customHeight="1" spans="1:6">
      <c r="A26" s="472" t="s">
        <v>53</v>
      </c>
      <c r="B26" s="473" t="s">
        <v>54</v>
      </c>
      <c r="C26" s="335"/>
      <c r="D26" s="474">
        <v>3800</v>
      </c>
      <c r="E26" s="469" t="str">
        <f t="shared" si="2"/>
        <v/>
      </c>
      <c r="F26" s="288" t="str">
        <f t="shared" si="1"/>
        <v>是</v>
      </c>
    </row>
    <row r="27" ht="32.1" customHeight="1" spans="1:6">
      <c r="A27" s="365" t="s">
        <v>55</v>
      </c>
      <c r="B27" s="470" t="s">
        <v>56</v>
      </c>
      <c r="C27" s="335">
        <v>1743</v>
      </c>
      <c r="D27" s="471">
        <v>2410</v>
      </c>
      <c r="E27" s="469">
        <f t="shared" si="2"/>
        <v>0.383</v>
      </c>
      <c r="F27" s="288" t="str">
        <f t="shared" si="1"/>
        <v>是</v>
      </c>
    </row>
    <row r="28" ht="32.1" customHeight="1" spans="1:6">
      <c r="A28" s="365" t="s">
        <v>57</v>
      </c>
      <c r="B28" s="470" t="s">
        <v>58</v>
      </c>
      <c r="C28" s="335"/>
      <c r="D28" s="471"/>
      <c r="E28" s="469" t="str">
        <f t="shared" si="2"/>
        <v/>
      </c>
      <c r="F28" s="288" t="str">
        <f t="shared" si="1"/>
        <v>否</v>
      </c>
    </row>
    <row r="29" s="346" customFormat="1" ht="32.1" customHeight="1" spans="1:6">
      <c r="A29" s="478"/>
      <c r="B29" s="479" t="s">
        <v>133</v>
      </c>
      <c r="C29" s="114">
        <f>C4+C20</f>
        <v>65721</v>
      </c>
      <c r="D29" s="114">
        <f>D4+D20</f>
        <v>67200</v>
      </c>
      <c r="E29" s="469">
        <f t="shared" si="2"/>
        <v>0.023</v>
      </c>
      <c r="F29" s="288" t="str">
        <f t="shared" si="1"/>
        <v>是</v>
      </c>
    </row>
    <row r="30" ht="32.1" customHeight="1" spans="1:6">
      <c r="A30" s="361">
        <v>105</v>
      </c>
      <c r="B30" s="200" t="s">
        <v>60</v>
      </c>
      <c r="C30" s="337">
        <v>61610</v>
      </c>
      <c r="D30" s="449">
        <v>16825</v>
      </c>
      <c r="E30" s="469">
        <f t="shared" si="2"/>
        <v>-0.727</v>
      </c>
      <c r="F30" s="288" t="str">
        <f t="shared" si="1"/>
        <v>是</v>
      </c>
    </row>
    <row r="31" ht="32.1" customHeight="1" spans="1:6">
      <c r="A31" s="480">
        <v>110</v>
      </c>
      <c r="B31" s="481" t="s">
        <v>61</v>
      </c>
      <c r="C31" s="114">
        <f>SUM(C32:C38)</f>
        <v>357987</v>
      </c>
      <c r="D31" s="114">
        <f>SUM(D32:D38)</f>
        <v>296934</v>
      </c>
      <c r="E31" s="469">
        <f t="shared" si="2"/>
        <v>-0.171</v>
      </c>
      <c r="F31" s="288" t="str">
        <f t="shared" si="1"/>
        <v>是</v>
      </c>
    </row>
    <row r="32" ht="32.1" customHeight="1" spans="1:6">
      <c r="A32" s="375">
        <v>11001</v>
      </c>
      <c r="B32" s="333" t="s">
        <v>62</v>
      </c>
      <c r="C32" s="335">
        <v>1551</v>
      </c>
      <c r="D32" s="471">
        <v>1551</v>
      </c>
      <c r="E32" s="469">
        <f t="shared" si="2"/>
        <v>0</v>
      </c>
      <c r="F32" s="288" t="str">
        <f t="shared" si="1"/>
        <v>是</v>
      </c>
    </row>
    <row r="33" ht="32.1" customHeight="1" spans="1:6">
      <c r="A33" s="375"/>
      <c r="B33" s="333" t="s">
        <v>63</v>
      </c>
      <c r="C33" s="335">
        <v>275888</v>
      </c>
      <c r="D33" s="471">
        <v>185597</v>
      </c>
      <c r="E33" s="469">
        <f t="shared" si="2"/>
        <v>-0.327</v>
      </c>
      <c r="F33" s="288" t="str">
        <f t="shared" si="1"/>
        <v>是</v>
      </c>
    </row>
    <row r="34" ht="32.1" customHeight="1" spans="1:6">
      <c r="A34" s="375">
        <v>11006</v>
      </c>
      <c r="B34" s="333" t="s">
        <v>134</v>
      </c>
      <c r="C34" s="335"/>
      <c r="D34" s="471"/>
      <c r="E34" s="469" t="str">
        <f t="shared" si="2"/>
        <v/>
      </c>
      <c r="F34" s="288" t="str">
        <f t="shared" si="1"/>
        <v>否</v>
      </c>
    </row>
    <row r="35" ht="32.1" customHeight="1" spans="1:6">
      <c r="A35" s="375">
        <v>11008</v>
      </c>
      <c r="B35" s="333" t="s">
        <v>64</v>
      </c>
      <c r="C35" s="335">
        <v>66914</v>
      </c>
      <c r="D35" s="471">
        <v>84055</v>
      </c>
      <c r="E35" s="469">
        <f t="shared" si="2"/>
        <v>0.256</v>
      </c>
      <c r="F35" s="288" t="str">
        <f t="shared" si="1"/>
        <v>是</v>
      </c>
    </row>
    <row r="36" ht="32.1" customHeight="1" spans="1:6">
      <c r="A36" s="375">
        <v>11009</v>
      </c>
      <c r="B36" s="333" t="s">
        <v>65</v>
      </c>
      <c r="C36" s="335">
        <v>7280</v>
      </c>
      <c r="D36" s="471">
        <v>18136</v>
      </c>
      <c r="E36" s="469">
        <f t="shared" si="2"/>
        <v>1.491</v>
      </c>
      <c r="F36" s="288" t="str">
        <f t="shared" si="1"/>
        <v>是</v>
      </c>
    </row>
    <row r="37" s="461" customFormat="1" ht="21" customHeight="1" spans="1:6">
      <c r="A37" s="482">
        <v>11013</v>
      </c>
      <c r="B37" s="483" t="s">
        <v>66</v>
      </c>
      <c r="C37" s="335"/>
      <c r="D37" s="474"/>
      <c r="E37" s="469" t="str">
        <f t="shared" si="2"/>
        <v/>
      </c>
      <c r="F37" s="288" t="str">
        <f t="shared" si="1"/>
        <v>否</v>
      </c>
    </row>
    <row r="38" s="462" customFormat="1" ht="32.1" customHeight="1" spans="1:6">
      <c r="A38" s="375">
        <v>11015</v>
      </c>
      <c r="B38" s="484" t="s">
        <v>67</v>
      </c>
      <c r="C38" s="117">
        <v>6354</v>
      </c>
      <c r="D38" s="471">
        <v>7595</v>
      </c>
      <c r="E38" s="469">
        <f t="shared" si="2"/>
        <v>0.195</v>
      </c>
      <c r="F38" s="288" t="str">
        <f t="shared" si="1"/>
        <v>是</v>
      </c>
    </row>
    <row r="39" ht="32.1" customHeight="1" spans="1:6">
      <c r="A39" s="485"/>
      <c r="B39" s="486" t="s">
        <v>68</v>
      </c>
      <c r="C39" s="114">
        <f>C29+C30+C31</f>
        <v>485318</v>
      </c>
      <c r="D39" s="114">
        <f>D29+D30+D31</f>
        <v>380959</v>
      </c>
      <c r="E39" s="469">
        <f t="shared" si="2"/>
        <v>-0.215</v>
      </c>
      <c r="F39" s="288" t="str">
        <f t="shared" si="1"/>
        <v>是</v>
      </c>
    </row>
    <row r="40" spans="4:4">
      <c r="D40" s="487"/>
    </row>
    <row r="41" spans="4:4">
      <c r="D41" s="487"/>
    </row>
    <row r="42" spans="4:4">
      <c r="D42" s="487"/>
    </row>
    <row r="43" spans="4:4">
      <c r="D43" s="487"/>
    </row>
  </sheetData>
  <autoFilter ref="A3:F39">
    <filterColumn colId="5">
      <customFilters>
        <customFilter operator="equal" val="是"/>
      </customFilters>
    </filterColumn>
    <extLst/>
  </autoFilter>
  <mergeCells count="1">
    <mergeCell ref="B1:E1"/>
  </mergeCells>
  <conditionalFormatting sqref="E2">
    <cfRule type="cellIs" dxfId="0" priority="46" stopIfTrue="1" operator="lessThanOrEqual">
      <formula>-1</formula>
    </cfRule>
  </conditionalFormatting>
  <conditionalFormatting sqref="A30:B30">
    <cfRule type="expression" dxfId="1" priority="52" stopIfTrue="1">
      <formula>"len($A:$A)=3"</formula>
    </cfRule>
  </conditionalFormatting>
  <conditionalFormatting sqref="C30">
    <cfRule type="expression" dxfId="1" priority="9" stopIfTrue="1">
      <formula>"len($A:$A)=3"</formula>
    </cfRule>
    <cfRule type="expression" dxfId="1" priority="8" stopIfTrue="1">
      <formula>"len($A:$A)=3"</formula>
    </cfRule>
  </conditionalFormatting>
  <conditionalFormatting sqref="C31:D31">
    <cfRule type="expression" dxfId="1" priority="51" stopIfTrue="1">
      <formula>"len($A:$A)=3"</formula>
    </cfRule>
  </conditionalFormatting>
  <conditionalFormatting sqref="C34">
    <cfRule type="expression" dxfId="1" priority="7" stopIfTrue="1">
      <formula>"len($A:$A)=3"</formula>
    </cfRule>
  </conditionalFormatting>
  <conditionalFormatting sqref="C37">
    <cfRule type="expression" dxfId="1" priority="4" stopIfTrue="1">
      <formula>"len($A:$A)=3"</formula>
    </cfRule>
  </conditionalFormatting>
  <conditionalFormatting sqref="C38">
    <cfRule type="expression" dxfId="1" priority="48" stopIfTrue="1">
      <formula>"len($A:$A)=3"</formula>
    </cfRule>
  </conditionalFormatting>
  <conditionalFormatting sqref="B7:B8">
    <cfRule type="expression" dxfId="1" priority="44" stopIfTrue="1">
      <formula>"len($A:$A)=3"</formula>
    </cfRule>
  </conditionalFormatting>
  <conditionalFormatting sqref="B37:B38">
    <cfRule type="expression" dxfId="1" priority="20" stopIfTrue="1">
      <formula>"len($A:$A)=3"</formula>
    </cfRule>
    <cfRule type="expression" dxfId="1" priority="21" stopIfTrue="1">
      <formula>"len($A:$A)=3"</formula>
    </cfRule>
  </conditionalFormatting>
  <conditionalFormatting sqref="C5:C6">
    <cfRule type="expression" dxfId="1" priority="13" stopIfTrue="1">
      <formula>"len($A:$A)=3"</formula>
    </cfRule>
  </conditionalFormatting>
  <conditionalFormatting sqref="C7:C8">
    <cfRule type="expression" dxfId="1" priority="12" stopIfTrue="1">
      <formula>"len($A:$A)=3"</formula>
    </cfRule>
  </conditionalFormatting>
  <conditionalFormatting sqref="C21:C28">
    <cfRule type="expression" dxfId="1" priority="10" stopIfTrue="1">
      <formula>"len($A:$A)=3"</formula>
    </cfRule>
  </conditionalFormatting>
  <conditionalFormatting sqref="C32:C33">
    <cfRule type="expression" dxfId="1" priority="5" stopIfTrue="1">
      <formula>"len($A:$A)=3"</formula>
    </cfRule>
    <cfRule type="expression" dxfId="1" priority="3" stopIfTrue="1">
      <formula>"len($A:$A)=3"</formula>
    </cfRule>
    <cfRule type="expression" dxfId="1" priority="2" stopIfTrue="1">
      <formula>"len($A:$A)=3"</formula>
    </cfRule>
  </conditionalFormatting>
  <conditionalFormatting sqref="C34:C35">
    <cfRule type="expression" dxfId="1" priority="1" stopIfTrue="1">
      <formula>"len($A:$A)=3"</formula>
    </cfRule>
  </conditionalFormatting>
  <conditionalFormatting sqref="C36:C37">
    <cfRule type="expression" dxfId="1" priority="6" stopIfTrue="1">
      <formula>"len($A:$A)=3"</formula>
    </cfRule>
  </conditionalFormatting>
  <conditionalFormatting sqref="F4:F57">
    <cfRule type="cellIs" dxfId="2" priority="36" stopIfTrue="1" operator="lessThan">
      <formula>0</formula>
    </cfRule>
  </conditionalFormatting>
  <conditionalFormatting sqref="A4:D4 A5:B19 A20:D20 A21:B28">
    <cfRule type="expression" dxfId="1" priority="42" stopIfTrue="1">
      <formula>"len($A:$A)=3"</formula>
    </cfRule>
  </conditionalFormatting>
  <conditionalFormatting sqref="B4:D4 B5:B6">
    <cfRule type="expression" dxfId="1" priority="45" stopIfTrue="1">
      <formula>"len($A:$A)=3"</formula>
    </cfRule>
  </conditionalFormatting>
  <conditionalFormatting sqref="C5:C10 C12:C19">
    <cfRule type="expression" dxfId="1" priority="11" stopIfTrue="1">
      <formula>"len($A:$A)=3"</formula>
    </cfRule>
  </conditionalFormatting>
  <conditionalFormatting sqref="C38 C31:D31 B30">
    <cfRule type="expression" dxfId="1" priority="65" stopIfTrue="1">
      <formula>"len($A:$A)=3"</formula>
    </cfRule>
  </conditionalFormatting>
  <conditionalFormatting sqref="A31:B31 A34:B34">
    <cfRule type="expression" dxfId="1" priority="25" stopIfTrue="1">
      <formula>"len($A:$A)=3"</formula>
    </cfRule>
  </conditionalFormatting>
  <conditionalFormatting sqref="B31:B33 B38">
    <cfRule type="expression" dxfId="1" priority="26" stopIfTrue="1">
      <formula>"len($A:$A)=3"</formula>
    </cfRule>
  </conditionalFormatting>
  <conditionalFormatting sqref="A32:B33">
    <cfRule type="expression" dxfId="1" priority="24" stopIfTrue="1">
      <formula>"len($A:$A)=3"</formula>
    </cfRule>
  </conditionalFormatting>
  <conditionalFormatting sqref="A35:B43">
    <cfRule type="expression" dxfId="1" priority="22" stopIfTrue="1">
      <formula>"len($A:$A)=3"</formula>
    </cfRule>
  </conditionalFormatting>
  <conditionalFormatting sqref="A37:B38">
    <cfRule type="expression" dxfId="1" priority="19" stopIfTrue="1">
      <formula>"len($A:$A)=3"</formula>
    </cfRule>
  </conditionalFormatting>
  <conditionalFormatting sqref="D39:D43 B39:C57 C38">
    <cfRule type="expression" dxfId="1" priority="5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B14" sqref="B14"/>
    </sheetView>
  </sheetViews>
  <sheetFormatPr defaultColWidth="8.88333333333333" defaultRowHeight="13.5" outlineLevelCol="5"/>
  <cols>
    <col min="1" max="1" width="8.88333333333333" style="55"/>
    <col min="2" max="2" width="49.3833333333333" style="55" customWidth="1"/>
    <col min="3" max="6" width="20.6333333333333" style="55" customWidth="1"/>
    <col min="7" max="16384" width="8.88333333333333" style="55"/>
  </cols>
  <sheetData>
    <row r="1" s="55" customFormat="1" spans="1:1">
      <c r="A1" s="68"/>
    </row>
    <row r="2" s="55" customFormat="1" ht="45" customHeight="1" spans="1:6">
      <c r="A2" s="58" t="s">
        <v>3269</v>
      </c>
      <c r="B2" s="58"/>
      <c r="C2" s="58"/>
      <c r="D2" s="58"/>
      <c r="E2" s="58"/>
      <c r="F2" s="58"/>
    </row>
    <row r="3" s="56" customFormat="1" ht="18" customHeight="1" spans="2:6">
      <c r="B3" s="69" t="s">
        <v>3191</v>
      </c>
      <c r="C3" s="70"/>
      <c r="D3" s="70"/>
      <c r="E3" s="70"/>
      <c r="F3" s="70"/>
    </row>
    <row r="4" s="56" customFormat="1" ht="30" customHeight="1" spans="1:6">
      <c r="A4" s="61" t="s">
        <v>4</v>
      </c>
      <c r="B4" s="61"/>
      <c r="C4" s="62" t="s">
        <v>3197</v>
      </c>
      <c r="D4" s="62" t="s">
        <v>3239</v>
      </c>
      <c r="E4" s="62" t="s">
        <v>3240</v>
      </c>
      <c r="F4" s="62" t="s">
        <v>3270</v>
      </c>
    </row>
    <row r="5" s="56" customFormat="1" ht="30" customHeight="1" spans="1:6">
      <c r="A5" s="71" t="s">
        <v>3271</v>
      </c>
      <c r="B5" s="71"/>
      <c r="C5" s="64" t="s">
        <v>3198</v>
      </c>
      <c r="D5" s="64">
        <f>D6+D7</f>
        <v>45.62</v>
      </c>
      <c r="E5" s="64">
        <f>E6+E7</f>
        <v>45.62</v>
      </c>
      <c r="F5" s="72"/>
    </row>
    <row r="6" s="56" customFormat="1" ht="30" customHeight="1" spans="1:6">
      <c r="A6" s="73" t="s">
        <v>3272</v>
      </c>
      <c r="B6" s="73"/>
      <c r="C6" s="64" t="s">
        <v>3199</v>
      </c>
      <c r="D6" s="74">
        <v>20.74</v>
      </c>
      <c r="E6" s="74">
        <v>20.74</v>
      </c>
      <c r="F6" s="72"/>
    </row>
    <row r="7" s="56" customFormat="1" ht="30" customHeight="1" spans="1:6">
      <c r="A7" s="73" t="s">
        <v>3273</v>
      </c>
      <c r="B7" s="73"/>
      <c r="C7" s="64" t="s">
        <v>3200</v>
      </c>
      <c r="D7" s="74">
        <v>24.88</v>
      </c>
      <c r="E7" s="74">
        <v>24.88</v>
      </c>
      <c r="F7" s="72"/>
    </row>
    <row r="8" s="56" customFormat="1" ht="30" customHeight="1" spans="1:6">
      <c r="A8" s="75" t="s">
        <v>3274</v>
      </c>
      <c r="B8" s="75"/>
      <c r="C8" s="64" t="s">
        <v>3201</v>
      </c>
      <c r="D8" s="72"/>
      <c r="E8" s="72"/>
      <c r="F8" s="72"/>
    </row>
    <row r="9" s="56" customFormat="1" ht="30" customHeight="1" spans="1:6">
      <c r="A9" s="73" t="s">
        <v>3272</v>
      </c>
      <c r="B9" s="73"/>
      <c r="C9" s="64" t="s">
        <v>3202</v>
      </c>
      <c r="D9" s="72"/>
      <c r="E9" s="72"/>
      <c r="F9" s="72"/>
    </row>
    <row r="10" s="56" customFormat="1" ht="30" customHeight="1" spans="1:6">
      <c r="A10" s="73" t="s">
        <v>3273</v>
      </c>
      <c r="B10" s="73"/>
      <c r="C10" s="64" t="s">
        <v>3203</v>
      </c>
      <c r="D10" s="72"/>
      <c r="E10" s="72"/>
      <c r="F10" s="72"/>
    </row>
    <row r="11" s="57" customFormat="1" ht="41" customHeight="1" spans="1:6">
      <c r="A11" s="67" t="s">
        <v>3275</v>
      </c>
      <c r="B11" s="67"/>
      <c r="C11" s="67"/>
      <c r="D11" s="67"/>
      <c r="E11" s="67"/>
      <c r="F11" s="67"/>
    </row>
    <row r="14" s="55" customFormat="1" ht="19.5" spans="1:1">
      <c r="A14" s="76"/>
    </row>
    <row r="15" s="55" customFormat="1" ht="19" customHeight="1" spans="1:1">
      <c r="A15" s="77"/>
    </row>
    <row r="16" s="55" customFormat="1" ht="29" customHeight="1"/>
    <row r="17" s="55" customFormat="1" ht="29" customHeight="1"/>
    <row r="18" s="55" customFormat="1" ht="29" customHeight="1"/>
    <row r="19" s="55" customFormat="1" ht="29" customHeight="1"/>
    <row r="20" s="55" customFormat="1" ht="30" customHeight="1" spans="1:1">
      <c r="A20" s="77"/>
    </row>
  </sheetData>
  <mergeCells count="9">
    <mergeCell ref="A2:F2"/>
    <mergeCell ref="B3:F3"/>
    <mergeCell ref="A4:B4"/>
    <mergeCell ref="A6:B6"/>
    <mergeCell ref="A7:B7"/>
    <mergeCell ref="A8:B8"/>
    <mergeCell ref="A9:B9"/>
    <mergeCell ref="A10:B10"/>
    <mergeCell ref="A11:F11"/>
  </mergeCells>
  <printOptions horizontalCentered="1"/>
  <pageMargins left="0.707638888888889" right="0.707638888888889" top="1.10138888888889" bottom="0.751388888888889" header="0.30625" footer="0.30625"/>
  <pageSetup paperSize="9" scale="95" fitToHeight="200" orientation="landscape" horizontalDpi="600" verticalDpi="600"/>
  <headerFooter>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
  <sheetViews>
    <sheetView tabSelected="1" workbookViewId="0">
      <selection activeCell="A2" sqref="A2:F2"/>
    </sheetView>
  </sheetViews>
  <sheetFormatPr defaultColWidth="8.88333333333333" defaultRowHeight="13.5" outlineLevelRow="7" outlineLevelCol="5"/>
  <cols>
    <col min="1" max="1" width="8.88333333333333" style="55"/>
    <col min="2" max="6" width="24.2166666666667" style="55" customWidth="1"/>
    <col min="7" max="16384" width="8.88333333333333" style="55"/>
  </cols>
  <sheetData>
    <row r="1" s="55" customFormat="1" ht="24" customHeight="1"/>
    <row r="2" s="55" customFormat="1" ht="26.25" spans="1:6">
      <c r="A2" s="58" t="s">
        <v>3276</v>
      </c>
      <c r="B2" s="59"/>
      <c r="C2" s="59"/>
      <c r="D2" s="59"/>
      <c r="E2" s="59"/>
      <c r="F2" s="59"/>
    </row>
    <row r="3" s="55" customFormat="1" ht="23" customHeight="1" spans="1:6">
      <c r="A3" s="60" t="s">
        <v>3191</v>
      </c>
      <c r="B3" s="60"/>
      <c r="C3" s="60"/>
      <c r="D3" s="60"/>
      <c r="E3" s="60"/>
      <c r="F3" s="60"/>
    </row>
    <row r="4" s="56" customFormat="1" ht="30" customHeight="1" spans="1:6">
      <c r="A4" s="61" t="s">
        <v>3277</v>
      </c>
      <c r="B4" s="62" t="s">
        <v>3153</v>
      </c>
      <c r="C4" s="62" t="s">
        <v>3278</v>
      </c>
      <c r="D4" s="62" t="s">
        <v>3279</v>
      </c>
      <c r="E4" s="62" t="s">
        <v>3280</v>
      </c>
      <c r="F4" s="62" t="s">
        <v>3281</v>
      </c>
    </row>
    <row r="5" s="56" customFormat="1" ht="45" customHeight="1" spans="1:6">
      <c r="A5" s="63">
        <v>1</v>
      </c>
      <c r="B5" s="64"/>
      <c r="C5" s="65"/>
      <c r="D5" s="66"/>
      <c r="E5" s="66"/>
      <c r="F5" s="66"/>
    </row>
    <row r="6" s="56" customFormat="1" ht="45" customHeight="1" spans="1:6">
      <c r="A6" s="63">
        <v>2</v>
      </c>
      <c r="B6" s="64"/>
      <c r="C6" s="65"/>
      <c r="D6" s="66"/>
      <c r="E6" s="66"/>
      <c r="F6" s="66"/>
    </row>
    <row r="7" s="57" customFormat="1" ht="33" customHeight="1" spans="1:6">
      <c r="A7" s="67" t="s">
        <v>3282</v>
      </c>
      <c r="B7" s="67"/>
      <c r="C7" s="67"/>
      <c r="D7" s="67"/>
      <c r="E7" s="67"/>
      <c r="F7" s="67"/>
    </row>
    <row r="8" spans="1:1">
      <c r="A8" s="55" t="s">
        <v>3283</v>
      </c>
    </row>
  </sheetData>
  <mergeCells count="8">
    <mergeCell ref="A2:F2"/>
    <mergeCell ref="A3:F3"/>
    <mergeCell ref="A7:F7"/>
    <mergeCell ref="B5:B6"/>
    <mergeCell ref="C5:C6"/>
    <mergeCell ref="D5:D6"/>
    <mergeCell ref="E5:E6"/>
    <mergeCell ref="F5:F6"/>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1"/>
  <sheetViews>
    <sheetView workbookViewId="0">
      <selection activeCell="D10" sqref="D10:D12"/>
    </sheetView>
  </sheetViews>
  <sheetFormatPr defaultColWidth="8" defaultRowHeight="18" customHeight="1"/>
  <cols>
    <col min="1" max="1" width="25.375" style="7"/>
    <col min="2" max="2" width="32.3916666666667" style="7" customWidth="1"/>
    <col min="3" max="4" width="20.6333333333333" style="10" customWidth="1"/>
    <col min="5" max="5" width="20.6333333333333" style="11" customWidth="1"/>
    <col min="6" max="6" width="14.3333333333333" style="12" customWidth="1"/>
    <col min="7" max="7" width="20.6333333333333" style="10" customWidth="1"/>
    <col min="8" max="9" width="13.3333333333333" style="10" customWidth="1"/>
    <col min="10" max="10" width="42" style="13" customWidth="1"/>
    <col min="11" max="16384" width="8" style="7"/>
  </cols>
  <sheetData>
    <row r="1" s="7" customFormat="1" customHeight="1" spans="3:10">
      <c r="C1" s="10"/>
      <c r="D1" s="10"/>
      <c r="E1" s="11"/>
      <c r="F1" s="12"/>
      <c r="G1" s="10"/>
      <c r="H1" s="10"/>
      <c r="I1" s="10"/>
      <c r="J1" s="13"/>
    </row>
    <row r="2" s="7" customFormat="1" customHeight="1" spans="1:10">
      <c r="A2" s="14" t="s">
        <v>3284</v>
      </c>
      <c r="B2" s="14"/>
      <c r="C2" s="14"/>
      <c r="D2" s="14"/>
      <c r="E2" s="15"/>
      <c r="F2" s="16"/>
      <c r="G2" s="14"/>
      <c r="H2" s="14"/>
      <c r="I2" s="14"/>
      <c r="J2" s="49"/>
    </row>
    <row r="3" s="7" customFormat="1" customHeight="1" spans="1:10">
      <c r="A3" s="17"/>
      <c r="C3" s="10"/>
      <c r="D3" s="10"/>
      <c r="E3" s="11"/>
      <c r="F3" s="12"/>
      <c r="G3" s="10"/>
      <c r="H3" s="10"/>
      <c r="I3" s="10"/>
      <c r="J3" s="13"/>
    </row>
    <row r="4" s="8" customFormat="1" customHeight="1" spans="1:10">
      <c r="A4" s="18" t="s">
        <v>3285</v>
      </c>
      <c r="B4" s="18" t="s">
        <v>3286</v>
      </c>
      <c r="C4" s="18" t="s">
        <v>3287</v>
      </c>
      <c r="D4" s="18" t="s">
        <v>3288</v>
      </c>
      <c r="E4" s="19" t="s">
        <v>3289</v>
      </c>
      <c r="F4" s="20" t="s">
        <v>3290</v>
      </c>
      <c r="G4" s="18" t="s">
        <v>3291</v>
      </c>
      <c r="H4" s="18" t="s">
        <v>3292</v>
      </c>
      <c r="I4" s="18" t="s">
        <v>3293</v>
      </c>
      <c r="J4" s="18" t="s">
        <v>3294</v>
      </c>
    </row>
    <row r="5" s="7" customFormat="1" customHeight="1" spans="1:10">
      <c r="A5" s="21">
        <v>1</v>
      </c>
      <c r="B5" s="21">
        <v>2</v>
      </c>
      <c r="C5" s="21">
        <v>3</v>
      </c>
      <c r="D5" s="22">
        <v>4</v>
      </c>
      <c r="E5" s="23">
        <v>5</v>
      </c>
      <c r="F5" s="24">
        <v>6</v>
      </c>
      <c r="G5" s="22">
        <v>7</v>
      </c>
      <c r="H5" s="22">
        <v>8</v>
      </c>
      <c r="I5" s="22">
        <v>9</v>
      </c>
      <c r="J5" s="22">
        <v>10</v>
      </c>
    </row>
    <row r="6" s="9" customFormat="1" ht="40" customHeight="1" spans="1:10">
      <c r="A6" s="25" t="s">
        <v>3295</v>
      </c>
      <c r="B6" s="25" t="s">
        <v>3296</v>
      </c>
      <c r="C6" s="25" t="s">
        <v>3297</v>
      </c>
      <c r="D6" s="25" t="s">
        <v>3298</v>
      </c>
      <c r="E6" s="26" t="s">
        <v>3299</v>
      </c>
      <c r="F6" s="27" t="s">
        <v>3300</v>
      </c>
      <c r="G6" s="28">
        <v>100</v>
      </c>
      <c r="H6" s="27" t="s">
        <v>3301</v>
      </c>
      <c r="I6" s="27" t="s">
        <v>3302</v>
      </c>
      <c r="J6" s="50" t="s">
        <v>3303</v>
      </c>
    </row>
    <row r="7" s="9" customFormat="1" ht="26" customHeight="1" spans="1:10">
      <c r="A7" s="25"/>
      <c r="B7" s="25"/>
      <c r="C7" s="25"/>
      <c r="D7" s="25"/>
      <c r="E7" s="26" t="s">
        <v>3304</v>
      </c>
      <c r="F7" s="27" t="s">
        <v>3300</v>
      </c>
      <c r="G7" s="28">
        <v>100</v>
      </c>
      <c r="H7" s="27" t="s">
        <v>3301</v>
      </c>
      <c r="I7" s="27" t="s">
        <v>3302</v>
      </c>
      <c r="J7" s="51" t="s">
        <v>3305</v>
      </c>
    </row>
    <row r="8" s="9" customFormat="1" ht="26" customHeight="1" spans="1:10">
      <c r="A8" s="25"/>
      <c r="B8" s="25"/>
      <c r="C8" s="25"/>
      <c r="D8" s="25"/>
      <c r="E8" s="26" t="s">
        <v>3306</v>
      </c>
      <c r="F8" s="27" t="s">
        <v>3300</v>
      </c>
      <c r="G8" s="28">
        <v>100</v>
      </c>
      <c r="H8" s="27" t="s">
        <v>3301</v>
      </c>
      <c r="I8" s="27" t="s">
        <v>3302</v>
      </c>
      <c r="J8" s="52" t="s">
        <v>3307</v>
      </c>
    </row>
    <row r="9" s="9" customFormat="1" ht="26" customHeight="1" spans="1:10">
      <c r="A9" s="25"/>
      <c r="B9" s="25"/>
      <c r="C9" s="25"/>
      <c r="D9" s="25" t="s">
        <v>3308</v>
      </c>
      <c r="E9" s="26" t="s">
        <v>3309</v>
      </c>
      <c r="F9" s="27" t="s">
        <v>3300</v>
      </c>
      <c r="G9" s="27" t="s">
        <v>3310</v>
      </c>
      <c r="H9" s="27" t="s">
        <v>3301</v>
      </c>
      <c r="I9" s="27" t="s">
        <v>3311</v>
      </c>
      <c r="J9" s="26" t="s">
        <v>3312</v>
      </c>
    </row>
    <row r="10" s="9" customFormat="1" ht="26" customHeight="1" spans="1:10">
      <c r="A10" s="25"/>
      <c r="B10" s="25"/>
      <c r="C10" s="25"/>
      <c r="D10" s="29" t="s">
        <v>3313</v>
      </c>
      <c r="E10" s="26" t="s">
        <v>3314</v>
      </c>
      <c r="F10" s="27" t="s">
        <v>3300</v>
      </c>
      <c r="G10" s="29" t="s">
        <v>3315</v>
      </c>
      <c r="H10" s="27"/>
      <c r="I10" s="27" t="s">
        <v>3302</v>
      </c>
      <c r="J10" s="51" t="s">
        <v>3316</v>
      </c>
    </row>
    <row r="11" s="9" customFormat="1" ht="26" customHeight="1" spans="1:10">
      <c r="A11" s="25"/>
      <c r="B11" s="25"/>
      <c r="C11" s="25"/>
      <c r="D11" s="29"/>
      <c r="E11" s="26" t="s">
        <v>3317</v>
      </c>
      <c r="F11" s="27" t="s">
        <v>3300</v>
      </c>
      <c r="G11" s="30" t="s">
        <v>3318</v>
      </c>
      <c r="H11" s="27"/>
      <c r="I11" s="27" t="s">
        <v>3302</v>
      </c>
      <c r="J11" s="51" t="s">
        <v>3319</v>
      </c>
    </row>
    <row r="12" s="9" customFormat="1" ht="26" customHeight="1" spans="1:10">
      <c r="A12" s="25"/>
      <c r="B12" s="25"/>
      <c r="C12" s="25"/>
      <c r="D12" s="29"/>
      <c r="E12" s="26" t="s">
        <v>3320</v>
      </c>
      <c r="F12" s="27" t="s">
        <v>3300</v>
      </c>
      <c r="G12" s="28">
        <v>100</v>
      </c>
      <c r="H12" s="27" t="s">
        <v>3301</v>
      </c>
      <c r="I12" s="27" t="s">
        <v>3302</v>
      </c>
      <c r="J12" s="52" t="s">
        <v>3321</v>
      </c>
    </row>
    <row r="13" s="9" customFormat="1" ht="26" customHeight="1" spans="1:10">
      <c r="A13" s="25"/>
      <c r="B13" s="25"/>
      <c r="C13" s="25"/>
      <c r="D13" s="29" t="s">
        <v>3322</v>
      </c>
      <c r="E13" s="26" t="s">
        <v>3323</v>
      </c>
      <c r="F13" s="27" t="s">
        <v>3324</v>
      </c>
      <c r="G13" s="27" t="s">
        <v>3325</v>
      </c>
      <c r="H13" s="27" t="s">
        <v>3301</v>
      </c>
      <c r="I13" s="27" t="s">
        <v>3311</v>
      </c>
      <c r="J13" s="26" t="s">
        <v>3326</v>
      </c>
    </row>
    <row r="14" s="9" customFormat="1" ht="26" customHeight="1" spans="1:10">
      <c r="A14" s="25"/>
      <c r="B14" s="25"/>
      <c r="C14" s="25" t="s">
        <v>3327</v>
      </c>
      <c r="D14" s="25" t="s">
        <v>3328</v>
      </c>
      <c r="E14" s="26" t="s">
        <v>3329</v>
      </c>
      <c r="F14" s="27" t="s">
        <v>3324</v>
      </c>
      <c r="G14" s="27" t="s">
        <v>3330</v>
      </c>
      <c r="H14" s="27" t="s">
        <v>3301</v>
      </c>
      <c r="I14" s="27" t="s">
        <v>3311</v>
      </c>
      <c r="J14" s="26" t="s">
        <v>3331</v>
      </c>
    </row>
    <row r="15" s="9" customFormat="1" ht="40" customHeight="1" spans="1:10">
      <c r="A15" s="25"/>
      <c r="B15" s="25"/>
      <c r="C15" s="25"/>
      <c r="D15" s="25" t="s">
        <v>3332</v>
      </c>
      <c r="E15" s="26" t="s">
        <v>3333</v>
      </c>
      <c r="F15" s="27" t="s">
        <v>3324</v>
      </c>
      <c r="G15" s="25">
        <v>100</v>
      </c>
      <c r="H15" s="27" t="s">
        <v>3301</v>
      </c>
      <c r="I15" s="27" t="s">
        <v>3311</v>
      </c>
      <c r="J15" s="26" t="s">
        <v>3334</v>
      </c>
    </row>
    <row r="16" s="9" customFormat="1" ht="26" customHeight="1" spans="1:10">
      <c r="A16" s="25"/>
      <c r="B16" s="25"/>
      <c r="C16" s="25"/>
      <c r="D16" s="25" t="s">
        <v>3335</v>
      </c>
      <c r="E16" s="26" t="s">
        <v>3336</v>
      </c>
      <c r="F16" s="25" t="s">
        <v>3300</v>
      </c>
      <c r="G16" s="25">
        <v>100</v>
      </c>
      <c r="H16" s="25" t="s">
        <v>3301</v>
      </c>
      <c r="I16" s="27" t="s">
        <v>3311</v>
      </c>
      <c r="J16" s="26" t="s">
        <v>3337</v>
      </c>
    </row>
    <row r="17" s="9" customFormat="1" ht="26" customHeight="1" spans="1:10">
      <c r="A17" s="25"/>
      <c r="B17" s="25"/>
      <c r="C17" s="25"/>
      <c r="D17" s="25" t="s">
        <v>3338</v>
      </c>
      <c r="E17" s="26" t="s">
        <v>3339</v>
      </c>
      <c r="F17" s="27" t="s">
        <v>3300</v>
      </c>
      <c r="G17" s="27" t="s">
        <v>3340</v>
      </c>
      <c r="H17" s="27" t="s">
        <v>3341</v>
      </c>
      <c r="I17" s="25" t="s">
        <v>3302</v>
      </c>
      <c r="J17" s="26" t="s">
        <v>3342</v>
      </c>
    </row>
    <row r="18" s="9" customFormat="1" ht="26" customHeight="1" spans="1:10">
      <c r="A18" s="25"/>
      <c r="B18" s="25"/>
      <c r="C18" s="25" t="s">
        <v>3343</v>
      </c>
      <c r="D18" s="25" t="s">
        <v>3344</v>
      </c>
      <c r="E18" s="31" t="s">
        <v>3345</v>
      </c>
      <c r="F18" s="27" t="s">
        <v>3324</v>
      </c>
      <c r="G18" s="27" t="s">
        <v>3346</v>
      </c>
      <c r="H18" s="27" t="s">
        <v>3301</v>
      </c>
      <c r="I18" s="27" t="s">
        <v>3311</v>
      </c>
      <c r="J18" s="26" t="s">
        <v>3347</v>
      </c>
    </row>
    <row r="19" s="9" customFormat="1" ht="123" customHeight="1" spans="1:10">
      <c r="A19" s="32" t="s">
        <v>3348</v>
      </c>
      <c r="B19" s="32" t="s">
        <v>3349</v>
      </c>
      <c r="C19" s="32" t="s">
        <v>3297</v>
      </c>
      <c r="D19" s="32" t="s">
        <v>3298</v>
      </c>
      <c r="E19" s="32" t="s">
        <v>3299</v>
      </c>
      <c r="F19" s="27" t="s">
        <v>3300</v>
      </c>
      <c r="G19" s="25">
        <v>100</v>
      </c>
      <c r="H19" s="25" t="s">
        <v>3301</v>
      </c>
      <c r="I19" s="27" t="s">
        <v>3302</v>
      </c>
      <c r="J19" s="29" t="s">
        <v>3350</v>
      </c>
    </row>
    <row r="20" s="9" customFormat="1" customHeight="1" spans="1:10">
      <c r="A20" s="32"/>
      <c r="B20" s="32"/>
      <c r="C20" s="32"/>
      <c r="D20" s="32" t="s">
        <v>3308</v>
      </c>
      <c r="E20" s="32" t="s">
        <v>3351</v>
      </c>
      <c r="F20" s="27" t="s">
        <v>3300</v>
      </c>
      <c r="G20" s="25">
        <v>100</v>
      </c>
      <c r="H20" s="25" t="s">
        <v>3301</v>
      </c>
      <c r="I20" s="27" t="s">
        <v>3302</v>
      </c>
      <c r="J20" s="32" t="s">
        <v>3352</v>
      </c>
    </row>
    <row r="21" s="9" customFormat="1" ht="31" customHeight="1" spans="1:10">
      <c r="A21" s="32"/>
      <c r="B21" s="32"/>
      <c r="C21" s="32"/>
      <c r="D21" s="32"/>
      <c r="E21" s="32" t="s">
        <v>3304</v>
      </c>
      <c r="F21" s="27" t="s">
        <v>3300</v>
      </c>
      <c r="G21" s="25">
        <v>100</v>
      </c>
      <c r="H21" s="25" t="s">
        <v>3301</v>
      </c>
      <c r="I21" s="27" t="s">
        <v>3302</v>
      </c>
      <c r="J21" s="32" t="s">
        <v>3353</v>
      </c>
    </row>
    <row r="22" s="9" customFormat="1" customHeight="1" spans="1:10">
      <c r="A22" s="32"/>
      <c r="B22" s="32"/>
      <c r="C22" s="32"/>
      <c r="D22" s="32"/>
      <c r="E22" s="32" t="s">
        <v>3306</v>
      </c>
      <c r="F22" s="27" t="s">
        <v>3300</v>
      </c>
      <c r="G22" s="25">
        <v>100</v>
      </c>
      <c r="H22" s="25" t="s">
        <v>3301</v>
      </c>
      <c r="I22" s="27" t="s">
        <v>3302</v>
      </c>
      <c r="J22" s="32" t="s">
        <v>3354</v>
      </c>
    </row>
    <row r="23" s="9" customFormat="1" customHeight="1" spans="1:10">
      <c r="A23" s="32"/>
      <c r="B23" s="32"/>
      <c r="C23" s="32"/>
      <c r="D23" s="32" t="s">
        <v>3313</v>
      </c>
      <c r="E23" s="32" t="s">
        <v>3314</v>
      </c>
      <c r="F23" s="33"/>
      <c r="G23" s="32" t="s">
        <v>3355</v>
      </c>
      <c r="H23" s="25"/>
      <c r="I23" s="27" t="s">
        <v>3302</v>
      </c>
      <c r="J23" s="32" t="s">
        <v>3356</v>
      </c>
    </row>
    <row r="24" s="9" customFormat="1" customHeight="1" spans="1:10">
      <c r="A24" s="32"/>
      <c r="B24" s="32"/>
      <c r="C24" s="32"/>
      <c r="D24" s="32"/>
      <c r="E24" s="32" t="s">
        <v>3317</v>
      </c>
      <c r="F24" s="33"/>
      <c r="G24" s="32" t="s">
        <v>3357</v>
      </c>
      <c r="H24" s="25"/>
      <c r="I24" s="27" t="s">
        <v>3302</v>
      </c>
      <c r="J24" s="32" t="s">
        <v>3358</v>
      </c>
    </row>
    <row r="25" s="9" customFormat="1" ht="34" customHeight="1" spans="1:10">
      <c r="A25" s="32"/>
      <c r="B25" s="32"/>
      <c r="C25" s="32"/>
      <c r="D25" s="32"/>
      <c r="E25" s="32" t="s">
        <v>3359</v>
      </c>
      <c r="F25" s="27" t="s">
        <v>3324</v>
      </c>
      <c r="G25" s="32">
        <v>100</v>
      </c>
      <c r="H25" s="25" t="s">
        <v>3301</v>
      </c>
      <c r="I25" s="27" t="s">
        <v>3302</v>
      </c>
      <c r="J25" s="32" t="s">
        <v>3360</v>
      </c>
    </row>
    <row r="26" s="9" customFormat="1" customHeight="1" spans="1:10">
      <c r="A26" s="32"/>
      <c r="B26" s="32"/>
      <c r="C26" s="32"/>
      <c r="D26" s="32" t="s">
        <v>3322</v>
      </c>
      <c r="E26" s="32" t="s">
        <v>3361</v>
      </c>
      <c r="F26" s="27" t="s">
        <v>3362</v>
      </c>
      <c r="G26" s="34">
        <v>6672.49</v>
      </c>
      <c r="H26" s="25" t="s">
        <v>3363</v>
      </c>
      <c r="I26" s="27" t="s">
        <v>3302</v>
      </c>
      <c r="J26" s="32" t="s">
        <v>3364</v>
      </c>
    </row>
    <row r="27" s="9" customFormat="1" customHeight="1" spans="1:10">
      <c r="A27" s="32"/>
      <c r="B27" s="32"/>
      <c r="C27" s="32" t="s">
        <v>3327</v>
      </c>
      <c r="D27" s="32" t="s">
        <v>3328</v>
      </c>
      <c r="E27" s="32" t="s">
        <v>3329</v>
      </c>
      <c r="F27" s="27" t="s">
        <v>3324</v>
      </c>
      <c r="G27" s="35">
        <v>48.19</v>
      </c>
      <c r="H27" s="25" t="s">
        <v>3301</v>
      </c>
      <c r="I27" s="27" t="s">
        <v>3302</v>
      </c>
      <c r="J27" s="32" t="s">
        <v>3365</v>
      </c>
    </row>
    <row r="28" s="9" customFormat="1" customHeight="1" spans="1:10">
      <c r="A28" s="32"/>
      <c r="B28" s="32"/>
      <c r="C28" s="32"/>
      <c r="D28" s="32"/>
      <c r="E28" s="32" t="s">
        <v>3366</v>
      </c>
      <c r="F28" s="27" t="s">
        <v>3324</v>
      </c>
      <c r="G28" s="34">
        <v>28694.66</v>
      </c>
      <c r="H28" s="25" t="s">
        <v>3363</v>
      </c>
      <c r="I28" s="27" t="s">
        <v>3302</v>
      </c>
      <c r="J28" s="32" t="s">
        <v>3367</v>
      </c>
    </row>
    <row r="29" s="9" customFormat="1" customHeight="1" spans="1:10">
      <c r="A29" s="32"/>
      <c r="B29" s="32"/>
      <c r="C29" s="32"/>
      <c r="D29" s="32" t="s">
        <v>3332</v>
      </c>
      <c r="E29" s="32" t="s">
        <v>3368</v>
      </c>
      <c r="F29" s="33" t="s">
        <v>3300</v>
      </c>
      <c r="G29" s="35">
        <v>100</v>
      </c>
      <c r="H29" s="25" t="s">
        <v>3301</v>
      </c>
      <c r="I29" s="27" t="s">
        <v>3302</v>
      </c>
      <c r="J29" s="32" t="s">
        <v>3369</v>
      </c>
    </row>
    <row r="30" s="9" customFormat="1" customHeight="1" spans="1:10">
      <c r="A30" s="32"/>
      <c r="B30" s="32"/>
      <c r="C30" s="32"/>
      <c r="D30" s="32" t="s">
        <v>3335</v>
      </c>
      <c r="E30" s="32" t="s">
        <v>3370</v>
      </c>
      <c r="F30" s="33" t="s">
        <v>3300</v>
      </c>
      <c r="G30" s="35">
        <v>100</v>
      </c>
      <c r="H30" s="25" t="s">
        <v>3301</v>
      </c>
      <c r="I30" s="27" t="s">
        <v>3302</v>
      </c>
      <c r="J30" s="32" t="s">
        <v>3371</v>
      </c>
    </row>
    <row r="31" s="9" customFormat="1" customHeight="1" spans="1:10">
      <c r="A31" s="32"/>
      <c r="B31" s="32"/>
      <c r="C31" s="32"/>
      <c r="D31" s="32" t="s">
        <v>3338</v>
      </c>
      <c r="E31" s="32" t="s">
        <v>3342</v>
      </c>
      <c r="F31" s="33" t="s">
        <v>3300</v>
      </c>
      <c r="G31" s="35">
        <v>100</v>
      </c>
      <c r="H31" s="25" t="s">
        <v>3301</v>
      </c>
      <c r="I31" s="27" t="s">
        <v>3302</v>
      </c>
      <c r="J31" s="32" t="s">
        <v>3372</v>
      </c>
    </row>
    <row r="32" s="9" customFormat="1" customHeight="1" spans="1:10">
      <c r="A32" s="32"/>
      <c r="B32" s="32"/>
      <c r="C32" s="32" t="s">
        <v>3343</v>
      </c>
      <c r="D32" s="32" t="s">
        <v>3344</v>
      </c>
      <c r="E32" s="32" t="s">
        <v>3373</v>
      </c>
      <c r="F32" s="27" t="s">
        <v>3324</v>
      </c>
      <c r="G32" s="27" t="s">
        <v>3346</v>
      </c>
      <c r="H32" s="27" t="s">
        <v>3301</v>
      </c>
      <c r="I32" s="27" t="s">
        <v>3311</v>
      </c>
      <c r="J32" s="32" t="s">
        <v>3374</v>
      </c>
    </row>
    <row r="33" s="7" customFormat="1" customHeight="1" spans="1:10">
      <c r="A33" s="36" t="s">
        <v>3375</v>
      </c>
      <c r="B33" s="36" t="s">
        <v>3376</v>
      </c>
      <c r="C33" s="25" t="s">
        <v>3297</v>
      </c>
      <c r="D33" s="36" t="s">
        <v>3298</v>
      </c>
      <c r="E33" s="37" t="s">
        <v>3377</v>
      </c>
      <c r="F33" s="27" t="s">
        <v>3300</v>
      </c>
      <c r="G33" s="27" t="s">
        <v>3378</v>
      </c>
      <c r="H33" s="27" t="s">
        <v>3379</v>
      </c>
      <c r="I33" s="27" t="s">
        <v>3302</v>
      </c>
      <c r="J33" s="25" t="s">
        <v>3380</v>
      </c>
    </row>
    <row r="34" s="7" customFormat="1" customHeight="1" spans="1:10">
      <c r="A34" s="38"/>
      <c r="B34" s="38"/>
      <c r="C34" s="25"/>
      <c r="D34" s="38"/>
      <c r="E34" s="37" t="s">
        <v>3381</v>
      </c>
      <c r="F34" s="27" t="s">
        <v>3300</v>
      </c>
      <c r="G34" s="25">
        <v>80520</v>
      </c>
      <c r="H34" s="39" t="s">
        <v>3382</v>
      </c>
      <c r="I34" s="27" t="s">
        <v>3302</v>
      </c>
      <c r="J34" s="25" t="s">
        <v>3380</v>
      </c>
    </row>
    <row r="35" s="7" customFormat="1" customHeight="1" spans="1:10">
      <c r="A35" s="38"/>
      <c r="B35" s="38"/>
      <c r="C35" s="25"/>
      <c r="D35" s="38"/>
      <c r="E35" s="37" t="s">
        <v>3383</v>
      </c>
      <c r="F35" s="27" t="s">
        <v>3300</v>
      </c>
      <c r="G35" s="25">
        <v>1.64</v>
      </c>
      <c r="H35" s="25" t="s">
        <v>3384</v>
      </c>
      <c r="I35" s="27" t="s">
        <v>3302</v>
      </c>
      <c r="J35" s="25" t="s">
        <v>3380</v>
      </c>
    </row>
    <row r="36" s="7" customFormat="1" customHeight="1" spans="1:10">
      <c r="A36" s="38"/>
      <c r="B36" s="38"/>
      <c r="C36" s="25"/>
      <c r="D36" s="38"/>
      <c r="E36" s="37" t="s">
        <v>3304</v>
      </c>
      <c r="F36" s="27" t="s">
        <v>3300</v>
      </c>
      <c r="G36" s="27" t="s">
        <v>3310</v>
      </c>
      <c r="H36" s="27" t="s">
        <v>3301</v>
      </c>
      <c r="I36" s="27" t="s">
        <v>3311</v>
      </c>
      <c r="J36" s="25" t="s">
        <v>3385</v>
      </c>
    </row>
    <row r="37" s="7" customFormat="1" customHeight="1" spans="1:10">
      <c r="A37" s="38"/>
      <c r="B37" s="38"/>
      <c r="C37" s="25"/>
      <c r="D37" s="40"/>
      <c r="E37" s="37" t="s">
        <v>3306</v>
      </c>
      <c r="F37" s="27" t="s">
        <v>3300</v>
      </c>
      <c r="G37" s="27" t="s">
        <v>3310</v>
      </c>
      <c r="H37" s="27" t="s">
        <v>3301</v>
      </c>
      <c r="I37" s="27" t="s">
        <v>3311</v>
      </c>
      <c r="J37" s="25" t="s">
        <v>3385</v>
      </c>
    </row>
    <row r="38" s="7" customFormat="1" customHeight="1" spans="1:10">
      <c r="A38" s="38"/>
      <c r="B38" s="38"/>
      <c r="C38" s="25"/>
      <c r="D38" s="25" t="s">
        <v>3308</v>
      </c>
      <c r="E38" s="37" t="s">
        <v>3386</v>
      </c>
      <c r="F38" s="27" t="s">
        <v>3300</v>
      </c>
      <c r="G38" s="27" t="s">
        <v>3310</v>
      </c>
      <c r="H38" s="27" t="s">
        <v>3301</v>
      </c>
      <c r="I38" s="27" t="s">
        <v>3311</v>
      </c>
      <c r="J38" s="25" t="s">
        <v>3387</v>
      </c>
    </row>
    <row r="39" s="7" customFormat="1" customHeight="1" spans="1:10">
      <c r="A39" s="38"/>
      <c r="B39" s="38"/>
      <c r="C39" s="25"/>
      <c r="D39" s="25" t="s">
        <v>3322</v>
      </c>
      <c r="E39" s="37" t="s">
        <v>3388</v>
      </c>
      <c r="F39" s="27" t="s">
        <v>3300</v>
      </c>
      <c r="G39" s="27" t="s">
        <v>3310</v>
      </c>
      <c r="H39" s="27" t="s">
        <v>3301</v>
      </c>
      <c r="I39" s="27" t="s">
        <v>3311</v>
      </c>
      <c r="J39" s="25" t="s">
        <v>3389</v>
      </c>
    </row>
    <row r="40" s="7" customFormat="1" customHeight="1" spans="1:10">
      <c r="A40" s="38"/>
      <c r="B40" s="38"/>
      <c r="C40" s="25" t="s">
        <v>3327</v>
      </c>
      <c r="D40" s="25" t="s">
        <v>3328</v>
      </c>
      <c r="E40" s="37" t="s">
        <v>3329</v>
      </c>
      <c r="F40" s="27" t="s">
        <v>3300</v>
      </c>
      <c r="G40" s="27" t="s">
        <v>3390</v>
      </c>
      <c r="H40" s="27" t="s">
        <v>3301</v>
      </c>
      <c r="I40" s="27" t="s">
        <v>3311</v>
      </c>
      <c r="J40" s="25" t="s">
        <v>3389</v>
      </c>
    </row>
    <row r="41" s="7" customFormat="1" customHeight="1" spans="1:10">
      <c r="A41" s="38"/>
      <c r="B41" s="38"/>
      <c r="C41" s="25"/>
      <c r="D41" s="25" t="s">
        <v>3332</v>
      </c>
      <c r="E41" s="37" t="s">
        <v>3391</v>
      </c>
      <c r="F41" s="27" t="s">
        <v>3324</v>
      </c>
      <c r="G41" s="25">
        <v>456000</v>
      </c>
      <c r="H41" s="25" t="s">
        <v>3392</v>
      </c>
      <c r="I41" s="27" t="s">
        <v>3311</v>
      </c>
      <c r="J41" s="25" t="s">
        <v>3389</v>
      </c>
    </row>
    <row r="42" s="7" customFormat="1" customHeight="1" spans="1:10">
      <c r="A42" s="38"/>
      <c r="B42" s="38"/>
      <c r="C42" s="25"/>
      <c r="D42" s="41" t="s">
        <v>3335</v>
      </c>
      <c r="E42" s="42" t="s">
        <v>3370</v>
      </c>
      <c r="F42" s="25" t="s">
        <v>3300</v>
      </c>
      <c r="G42" s="25">
        <v>100</v>
      </c>
      <c r="H42" s="25" t="s">
        <v>3301</v>
      </c>
      <c r="I42" s="27" t="s">
        <v>3311</v>
      </c>
      <c r="J42" s="25" t="s">
        <v>3393</v>
      </c>
    </row>
    <row r="43" s="7" customFormat="1" customHeight="1" spans="1:10">
      <c r="A43" s="38"/>
      <c r="B43" s="38"/>
      <c r="C43" s="25"/>
      <c r="D43" s="41" t="s">
        <v>3338</v>
      </c>
      <c r="E43" s="42" t="s">
        <v>3394</v>
      </c>
      <c r="F43" s="27" t="s">
        <v>3324</v>
      </c>
      <c r="G43" s="27" t="s">
        <v>3395</v>
      </c>
      <c r="H43" s="27" t="s">
        <v>3396</v>
      </c>
      <c r="I43" s="25" t="s">
        <v>3302</v>
      </c>
      <c r="J43" s="25" t="s">
        <v>3389</v>
      </c>
    </row>
    <row r="44" s="7" customFormat="1" customHeight="1" spans="1:10">
      <c r="A44" s="38"/>
      <c r="B44" s="38"/>
      <c r="C44" s="25"/>
      <c r="D44" s="43"/>
      <c r="E44" s="44" t="s">
        <v>3397</v>
      </c>
      <c r="F44" s="25" t="s">
        <v>3300</v>
      </c>
      <c r="G44" s="25">
        <v>124</v>
      </c>
      <c r="H44" s="25" t="s">
        <v>3301</v>
      </c>
      <c r="I44" s="27" t="s">
        <v>3311</v>
      </c>
      <c r="J44" s="53" t="s">
        <v>3398</v>
      </c>
    </row>
    <row r="45" s="7" customFormat="1" customHeight="1" spans="1:10">
      <c r="A45" s="40"/>
      <c r="B45" s="40"/>
      <c r="C45" s="25" t="s">
        <v>3343</v>
      </c>
      <c r="D45" s="25" t="s">
        <v>3344</v>
      </c>
      <c r="E45" s="31" t="s">
        <v>3345</v>
      </c>
      <c r="F45" s="27" t="s">
        <v>3324</v>
      </c>
      <c r="G45" s="27" t="s">
        <v>3399</v>
      </c>
      <c r="H45" s="27" t="s">
        <v>3301</v>
      </c>
      <c r="I45" s="27" t="s">
        <v>3311</v>
      </c>
      <c r="J45" s="25" t="s">
        <v>3400</v>
      </c>
    </row>
    <row r="46" s="7" customFormat="1" customHeight="1" spans="1:10">
      <c r="A46" s="25" t="s">
        <v>3401</v>
      </c>
      <c r="B46" s="25" t="s">
        <v>3402</v>
      </c>
      <c r="C46" s="25" t="s">
        <v>3297</v>
      </c>
      <c r="D46" s="25" t="s">
        <v>3298</v>
      </c>
      <c r="E46" s="37" t="s">
        <v>3403</v>
      </c>
      <c r="F46" s="25" t="s">
        <v>3300</v>
      </c>
      <c r="G46" s="25">
        <v>15</v>
      </c>
      <c r="H46" s="25" t="s">
        <v>3404</v>
      </c>
      <c r="I46" s="25" t="s">
        <v>3302</v>
      </c>
      <c r="J46" s="25" t="s">
        <v>3405</v>
      </c>
    </row>
    <row r="47" s="7" customFormat="1" customHeight="1" spans="1:10">
      <c r="A47" s="25"/>
      <c r="B47" s="25"/>
      <c r="C47" s="25"/>
      <c r="D47" s="25"/>
      <c r="E47" s="37" t="s">
        <v>3406</v>
      </c>
      <c r="F47" s="25" t="s">
        <v>3300</v>
      </c>
      <c r="G47" s="25">
        <v>2</v>
      </c>
      <c r="H47" s="25" t="s">
        <v>3404</v>
      </c>
      <c r="I47" s="25" t="s">
        <v>3302</v>
      </c>
      <c r="J47" s="25" t="s">
        <v>3405</v>
      </c>
    </row>
    <row r="48" s="7" customFormat="1" customHeight="1" spans="1:10">
      <c r="A48" s="25"/>
      <c r="B48" s="25"/>
      <c r="C48" s="25"/>
      <c r="D48" s="25"/>
      <c r="E48" s="37" t="s">
        <v>3407</v>
      </c>
      <c r="F48" s="25" t="s">
        <v>3300</v>
      </c>
      <c r="G48" s="45">
        <v>2894</v>
      </c>
      <c r="H48" s="25" t="s">
        <v>3404</v>
      </c>
      <c r="I48" s="25" t="s">
        <v>3302</v>
      </c>
      <c r="J48" s="25" t="s">
        <v>3405</v>
      </c>
    </row>
    <row r="49" s="7" customFormat="1" customHeight="1" spans="1:10">
      <c r="A49" s="25"/>
      <c r="B49" s="25"/>
      <c r="C49" s="25"/>
      <c r="D49" s="25"/>
      <c r="E49" s="37" t="s">
        <v>3408</v>
      </c>
      <c r="F49" s="25" t="s">
        <v>3300</v>
      </c>
      <c r="G49" s="45">
        <v>249</v>
      </c>
      <c r="H49" s="25" t="s">
        <v>3404</v>
      </c>
      <c r="I49" s="25" t="s">
        <v>3302</v>
      </c>
      <c r="J49" s="25" t="s">
        <v>3405</v>
      </c>
    </row>
    <row r="50" s="7" customFormat="1" customHeight="1" spans="1:10">
      <c r="A50" s="25"/>
      <c r="B50" s="25"/>
      <c r="C50" s="25"/>
      <c r="D50" s="25"/>
      <c r="E50" s="37" t="s">
        <v>3409</v>
      </c>
      <c r="F50" s="25" t="s">
        <v>3300</v>
      </c>
      <c r="G50" s="45">
        <v>126</v>
      </c>
      <c r="H50" s="25" t="s">
        <v>3404</v>
      </c>
      <c r="I50" s="25" t="s">
        <v>3302</v>
      </c>
      <c r="J50" s="25" t="s">
        <v>3405</v>
      </c>
    </row>
    <row r="51" s="7" customFormat="1" customHeight="1" spans="1:10">
      <c r="A51" s="25"/>
      <c r="B51" s="25"/>
      <c r="C51" s="25"/>
      <c r="D51" s="25"/>
      <c r="E51" s="37" t="s">
        <v>3410</v>
      </c>
      <c r="F51" s="25" t="s">
        <v>3300</v>
      </c>
      <c r="G51" s="45">
        <v>16000</v>
      </c>
      <c r="H51" s="25" t="s">
        <v>3404</v>
      </c>
      <c r="I51" s="25" t="s">
        <v>3302</v>
      </c>
      <c r="J51" s="25" t="s">
        <v>3405</v>
      </c>
    </row>
    <row r="52" s="7" customFormat="1" customHeight="1" spans="1:10">
      <c r="A52" s="25"/>
      <c r="B52" s="25"/>
      <c r="C52" s="25"/>
      <c r="D52" s="25"/>
      <c r="E52" s="37" t="s">
        <v>3411</v>
      </c>
      <c r="F52" s="25" t="s">
        <v>3300</v>
      </c>
      <c r="G52" s="45">
        <v>1246</v>
      </c>
      <c r="H52" s="25" t="s">
        <v>3404</v>
      </c>
      <c r="I52" s="25" t="s">
        <v>3302</v>
      </c>
      <c r="J52" s="25" t="s">
        <v>3405</v>
      </c>
    </row>
    <row r="53" s="7" customFormat="1" customHeight="1" spans="1:10">
      <c r="A53" s="25"/>
      <c r="B53" s="25"/>
      <c r="C53" s="25"/>
      <c r="D53" s="25"/>
      <c r="E53" s="37"/>
      <c r="F53" s="25"/>
      <c r="G53" s="25"/>
      <c r="H53" s="25"/>
      <c r="I53" s="25"/>
      <c r="J53" s="25"/>
    </row>
    <row r="54" s="7" customFormat="1" customHeight="1" spans="1:10">
      <c r="A54" s="25"/>
      <c r="B54" s="25"/>
      <c r="C54" s="25"/>
      <c r="D54" s="25" t="s">
        <v>3308</v>
      </c>
      <c r="E54" s="37" t="s">
        <v>3386</v>
      </c>
      <c r="F54" s="25" t="s">
        <v>3300</v>
      </c>
      <c r="G54" s="45">
        <v>100</v>
      </c>
      <c r="H54" s="25" t="s">
        <v>3301</v>
      </c>
      <c r="I54" s="25" t="s">
        <v>3311</v>
      </c>
      <c r="J54" s="25" t="s">
        <v>3387</v>
      </c>
    </row>
    <row r="55" s="7" customFormat="1" customHeight="1" spans="1:10">
      <c r="A55" s="25"/>
      <c r="B55" s="25"/>
      <c r="C55" s="25"/>
      <c r="D55" s="36" t="s">
        <v>3322</v>
      </c>
      <c r="E55" s="31" t="s">
        <v>3412</v>
      </c>
      <c r="F55" s="27" t="s">
        <v>3362</v>
      </c>
      <c r="G55" s="522" t="s">
        <v>3413</v>
      </c>
      <c r="H55" s="27" t="s">
        <v>3363</v>
      </c>
      <c r="I55" s="27" t="s">
        <v>3311</v>
      </c>
      <c r="J55" s="27" t="s">
        <v>3405</v>
      </c>
    </row>
    <row r="56" s="7" customFormat="1" customHeight="1" spans="1:10">
      <c r="A56" s="25"/>
      <c r="B56" s="25"/>
      <c r="C56" s="25"/>
      <c r="D56" s="38"/>
      <c r="E56" s="31" t="s">
        <v>3414</v>
      </c>
      <c r="F56" s="27" t="s">
        <v>3362</v>
      </c>
      <c r="G56" s="522" t="s">
        <v>3415</v>
      </c>
      <c r="H56" s="27" t="s">
        <v>3363</v>
      </c>
      <c r="I56" s="27" t="s">
        <v>3311</v>
      </c>
      <c r="J56" s="27" t="s">
        <v>3405</v>
      </c>
    </row>
    <row r="57" s="7" customFormat="1" customHeight="1" spans="1:10">
      <c r="A57" s="25"/>
      <c r="B57" s="25"/>
      <c r="C57" s="25"/>
      <c r="D57" s="38"/>
      <c r="E57" s="31" t="s">
        <v>3416</v>
      </c>
      <c r="F57" s="27" t="s">
        <v>3362</v>
      </c>
      <c r="G57" s="522" t="s">
        <v>3417</v>
      </c>
      <c r="H57" s="27" t="s">
        <v>3363</v>
      </c>
      <c r="I57" s="27" t="s">
        <v>3311</v>
      </c>
      <c r="J57" s="27" t="s">
        <v>3405</v>
      </c>
    </row>
    <row r="58" s="7" customFormat="1" customHeight="1" spans="1:10">
      <c r="A58" s="25"/>
      <c r="B58" s="25"/>
      <c r="C58" s="25" t="s">
        <v>3327</v>
      </c>
      <c r="D58" s="25" t="s">
        <v>3328</v>
      </c>
      <c r="E58" s="37" t="s">
        <v>3329</v>
      </c>
      <c r="F58" s="25" t="s">
        <v>3300</v>
      </c>
      <c r="G58" s="45">
        <v>100</v>
      </c>
      <c r="H58" s="25" t="s">
        <v>3301</v>
      </c>
      <c r="I58" s="25" t="s">
        <v>3311</v>
      </c>
      <c r="J58" s="25" t="s">
        <v>3418</v>
      </c>
    </row>
    <row r="59" s="7" customFormat="1" customHeight="1" spans="1:10">
      <c r="A59" s="25"/>
      <c r="B59" s="25"/>
      <c r="C59" s="25"/>
      <c r="D59" s="25" t="s">
        <v>3332</v>
      </c>
      <c r="E59" s="31" t="s">
        <v>3419</v>
      </c>
      <c r="F59" s="27" t="s">
        <v>3324</v>
      </c>
      <c r="G59" s="522" t="s">
        <v>3420</v>
      </c>
      <c r="H59" s="27" t="s">
        <v>3392</v>
      </c>
      <c r="I59" s="27" t="s">
        <v>3311</v>
      </c>
      <c r="J59" s="27" t="s">
        <v>3405</v>
      </c>
    </row>
    <row r="60" s="7" customFormat="1" customHeight="1" spans="1:10">
      <c r="A60" s="25"/>
      <c r="B60" s="25"/>
      <c r="C60" s="25" t="s">
        <v>3343</v>
      </c>
      <c r="D60" s="27" t="s">
        <v>3344</v>
      </c>
      <c r="E60" s="31" t="s">
        <v>3344</v>
      </c>
      <c r="F60" s="27" t="s">
        <v>3324</v>
      </c>
      <c r="G60" s="522" t="s">
        <v>3346</v>
      </c>
      <c r="H60" s="27" t="s">
        <v>3301</v>
      </c>
      <c r="I60" s="27" t="s">
        <v>3311</v>
      </c>
      <c r="J60" s="25" t="s">
        <v>3400</v>
      </c>
    </row>
    <row r="61" s="7" customFormat="1" customHeight="1" spans="1:10">
      <c r="A61" s="46"/>
      <c r="B61" s="46"/>
      <c r="C61" s="47"/>
      <c r="D61" s="47"/>
      <c r="E61" s="44"/>
      <c r="F61" s="48"/>
      <c r="G61" s="47"/>
      <c r="H61" s="47"/>
      <c r="I61" s="47"/>
      <c r="J61" s="54"/>
    </row>
    <row r="62" s="7" customFormat="1" customHeight="1" spans="1:10">
      <c r="A62" s="46"/>
      <c r="B62" s="46"/>
      <c r="C62" s="47"/>
      <c r="D62" s="47"/>
      <c r="E62" s="44"/>
      <c r="F62" s="48"/>
      <c r="G62" s="47"/>
      <c r="H62" s="47"/>
      <c r="I62" s="47"/>
      <c r="J62" s="54"/>
    </row>
    <row r="63" s="7" customFormat="1" customHeight="1" spans="1:10">
      <c r="A63" s="46"/>
      <c r="B63" s="46"/>
      <c r="C63" s="47"/>
      <c r="D63" s="47"/>
      <c r="E63" s="44"/>
      <c r="F63" s="48"/>
      <c r="G63" s="47"/>
      <c r="H63" s="47"/>
      <c r="I63" s="47"/>
      <c r="J63" s="54"/>
    </row>
    <row r="64" s="7" customFormat="1" customHeight="1" spans="1:10">
      <c r="A64" s="46"/>
      <c r="B64" s="46"/>
      <c r="C64" s="47"/>
      <c r="D64" s="47"/>
      <c r="E64" s="44"/>
      <c r="F64" s="48"/>
      <c r="G64" s="47"/>
      <c r="H64" s="47"/>
      <c r="I64" s="47"/>
      <c r="J64" s="54"/>
    </row>
    <row r="65" s="7" customFormat="1" customHeight="1" spans="1:10">
      <c r="A65" s="46"/>
      <c r="B65" s="46"/>
      <c r="C65" s="47"/>
      <c r="D65" s="47"/>
      <c r="E65" s="44"/>
      <c r="F65" s="48"/>
      <c r="G65" s="47"/>
      <c r="H65" s="47"/>
      <c r="I65" s="47"/>
      <c r="J65" s="54"/>
    </row>
    <row r="66" s="7" customFormat="1" customHeight="1" spans="1:10">
      <c r="A66" s="46"/>
      <c r="B66" s="46"/>
      <c r="C66" s="47"/>
      <c r="D66" s="47"/>
      <c r="E66" s="44"/>
      <c r="F66" s="48"/>
      <c r="G66" s="47"/>
      <c r="H66" s="47"/>
      <c r="I66" s="47"/>
      <c r="J66" s="54"/>
    </row>
    <row r="67" s="7" customFormat="1" customHeight="1" spans="1:10">
      <c r="A67" s="46"/>
      <c r="B67" s="46"/>
      <c r="C67" s="47"/>
      <c r="D67" s="47"/>
      <c r="E67" s="44"/>
      <c r="F67" s="48"/>
      <c r="G67" s="47"/>
      <c r="H67" s="47"/>
      <c r="I67" s="47"/>
      <c r="J67" s="54"/>
    </row>
    <row r="68" s="7" customFormat="1" customHeight="1" spans="1:10">
      <c r="A68" s="46"/>
      <c r="B68" s="46"/>
      <c r="C68" s="47"/>
      <c r="D68" s="47"/>
      <c r="E68" s="44"/>
      <c r="F68" s="48"/>
      <c r="G68" s="47"/>
      <c r="H68" s="47"/>
      <c r="I68" s="47"/>
      <c r="J68" s="54"/>
    </row>
    <row r="69" s="7" customFormat="1" customHeight="1" spans="1:10">
      <c r="A69" s="46"/>
      <c r="B69" s="46"/>
      <c r="C69" s="47"/>
      <c r="D69" s="47"/>
      <c r="E69" s="44"/>
      <c r="F69" s="48"/>
      <c r="G69" s="47"/>
      <c r="H69" s="47"/>
      <c r="I69" s="47"/>
      <c r="J69" s="54"/>
    </row>
    <row r="70" s="7" customFormat="1" customHeight="1" spans="1:10">
      <c r="A70" s="46"/>
      <c r="B70" s="46"/>
      <c r="C70" s="47"/>
      <c r="D70" s="47"/>
      <c r="E70" s="44"/>
      <c r="F70" s="48"/>
      <c r="G70" s="47"/>
      <c r="H70" s="47"/>
      <c r="I70" s="47"/>
      <c r="J70" s="54"/>
    </row>
    <row r="71" s="7" customFormat="1" customHeight="1" spans="1:10">
      <c r="A71" s="46"/>
      <c r="B71" s="46"/>
      <c r="C71" s="47"/>
      <c r="D71" s="47"/>
      <c r="E71" s="44"/>
      <c r="F71" s="48"/>
      <c r="G71" s="47"/>
      <c r="H71" s="47"/>
      <c r="I71" s="47"/>
      <c r="J71" s="54"/>
    </row>
    <row r="72" s="7" customFormat="1" customHeight="1" spans="1:10">
      <c r="A72" s="46"/>
      <c r="B72" s="46"/>
      <c r="C72" s="47"/>
      <c r="D72" s="47"/>
      <c r="E72" s="44"/>
      <c r="F72" s="48"/>
      <c r="G72" s="47"/>
      <c r="H72" s="47"/>
      <c r="I72" s="47"/>
      <c r="J72" s="54"/>
    </row>
    <row r="73" s="7" customFormat="1" customHeight="1" spans="1:10">
      <c r="A73" s="46"/>
      <c r="B73" s="46"/>
      <c r="C73" s="47"/>
      <c r="D73" s="47"/>
      <c r="E73" s="44"/>
      <c r="F73" s="48"/>
      <c r="G73" s="47"/>
      <c r="H73" s="47"/>
      <c r="I73" s="47"/>
      <c r="J73" s="54"/>
    </row>
    <row r="74" s="7" customFormat="1" customHeight="1" spans="1:10">
      <c r="A74" s="46"/>
      <c r="B74" s="46"/>
      <c r="C74" s="47"/>
      <c r="D74" s="47"/>
      <c r="E74" s="44"/>
      <c r="F74" s="48"/>
      <c r="G74" s="47"/>
      <c r="H74" s="47"/>
      <c r="I74" s="47"/>
      <c r="J74" s="54"/>
    </row>
    <row r="75" s="7" customFormat="1" customHeight="1" spans="1:10">
      <c r="A75" s="46"/>
      <c r="B75" s="46"/>
      <c r="C75" s="47"/>
      <c r="D75" s="47"/>
      <c r="E75" s="44"/>
      <c r="F75" s="48"/>
      <c r="G75" s="47"/>
      <c r="H75" s="47"/>
      <c r="I75" s="47"/>
      <c r="J75" s="54"/>
    </row>
    <row r="76" s="7" customFormat="1" customHeight="1" spans="1:10">
      <c r="A76" s="46"/>
      <c r="B76" s="46"/>
      <c r="C76" s="47"/>
      <c r="D76" s="47"/>
      <c r="E76" s="44"/>
      <c r="F76" s="48"/>
      <c r="G76" s="47"/>
      <c r="H76" s="47"/>
      <c r="I76" s="47"/>
      <c r="J76" s="54"/>
    </row>
    <row r="77" s="7" customFormat="1" customHeight="1" spans="1:10">
      <c r="A77" s="46"/>
      <c r="B77" s="46"/>
      <c r="C77" s="47"/>
      <c r="D77" s="47"/>
      <c r="E77" s="44"/>
      <c r="F77" s="48"/>
      <c r="G77" s="47"/>
      <c r="H77" s="47"/>
      <c r="I77" s="47"/>
      <c r="J77" s="54"/>
    </row>
    <row r="78" s="7" customFormat="1" customHeight="1" spans="1:10">
      <c r="A78" s="46"/>
      <c r="B78" s="46"/>
      <c r="C78" s="47"/>
      <c r="D78" s="47"/>
      <c r="E78" s="44"/>
      <c r="F78" s="48"/>
      <c r="G78" s="47"/>
      <c r="H78" s="47"/>
      <c r="I78" s="47"/>
      <c r="J78" s="54"/>
    </row>
    <row r="79" s="7" customFormat="1" customHeight="1" spans="1:10">
      <c r="A79" s="46"/>
      <c r="B79" s="46"/>
      <c r="C79" s="47"/>
      <c r="D79" s="47"/>
      <c r="E79" s="44"/>
      <c r="F79" s="48"/>
      <c r="G79" s="47"/>
      <c r="H79" s="47"/>
      <c r="I79" s="47"/>
      <c r="J79" s="54"/>
    </row>
    <row r="80" s="7" customFormat="1" customHeight="1" spans="1:10">
      <c r="A80" s="46"/>
      <c r="B80" s="46"/>
      <c r="C80" s="47"/>
      <c r="D80" s="47"/>
      <c r="E80" s="44"/>
      <c r="F80" s="48"/>
      <c r="G80" s="47"/>
      <c r="H80" s="47"/>
      <c r="I80" s="47"/>
      <c r="J80" s="54"/>
    </row>
    <row r="81" s="7" customFormat="1" customHeight="1" spans="1:10">
      <c r="A81" s="46"/>
      <c r="B81" s="46"/>
      <c r="C81" s="47"/>
      <c r="D81" s="47"/>
      <c r="E81" s="44"/>
      <c r="F81" s="48"/>
      <c r="G81" s="47"/>
      <c r="H81" s="47"/>
      <c r="I81" s="47"/>
      <c r="J81" s="54"/>
    </row>
    <row r="82" s="7" customFormat="1" customHeight="1" spans="1:10">
      <c r="A82" s="46"/>
      <c r="B82" s="46"/>
      <c r="C82" s="47"/>
      <c r="D82" s="47"/>
      <c r="E82" s="44"/>
      <c r="F82" s="48"/>
      <c r="G82" s="47"/>
      <c r="H82" s="47"/>
      <c r="I82" s="47"/>
      <c r="J82" s="54"/>
    </row>
    <row r="83" s="7" customFormat="1" customHeight="1" spans="1:10">
      <c r="A83" s="46"/>
      <c r="B83" s="46"/>
      <c r="C83" s="47"/>
      <c r="D83" s="47"/>
      <c r="E83" s="44"/>
      <c r="F83" s="48"/>
      <c r="G83" s="47"/>
      <c r="H83" s="47"/>
      <c r="I83" s="47"/>
      <c r="J83" s="54"/>
    </row>
    <row r="84" s="7" customFormat="1" customHeight="1" spans="1:10">
      <c r="A84" s="46"/>
      <c r="B84" s="46"/>
      <c r="C84" s="47"/>
      <c r="D84" s="47"/>
      <c r="E84" s="44"/>
      <c r="F84" s="48"/>
      <c r="G84" s="47"/>
      <c r="H84" s="47"/>
      <c r="I84" s="47"/>
      <c r="J84" s="54"/>
    </row>
    <row r="85" s="7" customFormat="1" customHeight="1" spans="1:10">
      <c r="A85" s="46"/>
      <c r="B85" s="46"/>
      <c r="C85" s="47"/>
      <c r="D85" s="47"/>
      <c r="E85" s="44"/>
      <c r="F85" s="48"/>
      <c r="G85" s="47"/>
      <c r="H85" s="47"/>
      <c r="I85" s="47"/>
      <c r="J85" s="54"/>
    </row>
    <row r="86" s="7" customFormat="1" customHeight="1" spans="1:10">
      <c r="A86" s="46"/>
      <c r="B86" s="46"/>
      <c r="C86" s="47"/>
      <c r="D86" s="47"/>
      <c r="E86" s="44"/>
      <c r="F86" s="48"/>
      <c r="G86" s="47"/>
      <c r="H86" s="47"/>
      <c r="I86" s="47"/>
      <c r="J86" s="54"/>
    </row>
    <row r="87" s="7" customFormat="1" customHeight="1" spans="1:10">
      <c r="A87" s="46"/>
      <c r="B87" s="46"/>
      <c r="C87" s="47"/>
      <c r="D87" s="47"/>
      <c r="E87" s="44"/>
      <c r="F87" s="48"/>
      <c r="G87" s="47"/>
      <c r="H87" s="47"/>
      <c r="I87" s="47"/>
      <c r="J87" s="54"/>
    </row>
    <row r="88" s="7" customFormat="1" customHeight="1" spans="1:10">
      <c r="A88" s="46"/>
      <c r="B88" s="46"/>
      <c r="C88" s="47"/>
      <c r="D88" s="47"/>
      <c r="E88" s="44"/>
      <c r="F88" s="48"/>
      <c r="G88" s="47"/>
      <c r="H88" s="47"/>
      <c r="I88" s="47"/>
      <c r="J88" s="54"/>
    </row>
    <row r="89" s="7" customFormat="1" customHeight="1" spans="1:10">
      <c r="A89" s="46"/>
      <c r="B89" s="46"/>
      <c r="C89" s="47"/>
      <c r="D89" s="47"/>
      <c r="E89" s="44"/>
      <c r="F89" s="48"/>
      <c r="G89" s="47"/>
      <c r="H89" s="47"/>
      <c r="I89" s="47"/>
      <c r="J89" s="54"/>
    </row>
    <row r="90" s="7" customFormat="1" customHeight="1" spans="1:10">
      <c r="A90" s="46"/>
      <c r="B90" s="46"/>
      <c r="C90" s="47"/>
      <c r="D90" s="47"/>
      <c r="E90" s="44"/>
      <c r="F90" s="48"/>
      <c r="G90" s="47"/>
      <c r="H90" s="47"/>
      <c r="I90" s="47"/>
      <c r="J90" s="54"/>
    </row>
    <row r="91" s="7" customFormat="1" customHeight="1" spans="1:10">
      <c r="A91" s="46"/>
      <c r="B91" s="46"/>
      <c r="C91" s="47"/>
      <c r="D91" s="47"/>
      <c r="E91" s="44"/>
      <c r="F91" s="48"/>
      <c r="G91" s="47"/>
      <c r="H91" s="47"/>
      <c r="I91" s="47"/>
      <c r="J91" s="54"/>
    </row>
  </sheetData>
  <mergeCells count="29">
    <mergeCell ref="A2:J2"/>
    <mergeCell ref="A6:A18"/>
    <mergeCell ref="A19:A32"/>
    <mergeCell ref="A33:A45"/>
    <mergeCell ref="A46:A60"/>
    <mergeCell ref="B6:B18"/>
    <mergeCell ref="B19:B32"/>
    <mergeCell ref="B33:B45"/>
    <mergeCell ref="B46:B60"/>
    <mergeCell ref="C6:C13"/>
    <mergeCell ref="C14:C17"/>
    <mergeCell ref="C19:C26"/>
    <mergeCell ref="C27:C31"/>
    <mergeCell ref="C33:C39"/>
    <mergeCell ref="C40:C44"/>
    <mergeCell ref="C46:C57"/>
    <mergeCell ref="C58:C59"/>
    <mergeCell ref="D6:D8"/>
    <mergeCell ref="D10:D12"/>
    <mergeCell ref="D20:D22"/>
    <mergeCell ref="D23:D25"/>
    <mergeCell ref="D27:D28"/>
    <mergeCell ref="D33:D37"/>
    <mergeCell ref="D43:D44"/>
    <mergeCell ref="D46:D53"/>
    <mergeCell ref="D55:D57"/>
    <mergeCell ref="H46:H51"/>
    <mergeCell ref="I46:I51"/>
    <mergeCell ref="J46:J51"/>
  </mergeCells>
  <pageMargins left="0.751388888888889" right="0.751388888888889" top="1" bottom="1" header="0.507638888888889" footer="0.507638888888889"/>
  <pageSetup paperSize="9" scale="70" orientation="landscape" horizontalDpi="600"/>
  <headerFooter>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F4" sqref="F4"/>
    </sheetView>
  </sheetViews>
  <sheetFormatPr defaultColWidth="9" defaultRowHeight="13.5" outlineLevelRow="5" outlineLevelCol="1"/>
  <cols>
    <col min="1" max="1" width="20.25" style="1" customWidth="1"/>
    <col min="2" max="2" width="64" style="1" customWidth="1"/>
    <col min="3" max="16384" width="9" style="1"/>
  </cols>
  <sheetData>
    <row r="1" ht="32" customHeight="1" spans="1:2">
      <c r="A1" s="2" t="s">
        <v>3421</v>
      </c>
      <c r="B1" s="2"/>
    </row>
    <row r="2" ht="19" customHeight="1"/>
    <row r="3" ht="40" customHeight="1" spans="1:2">
      <c r="A3" s="3" t="s">
        <v>3422</v>
      </c>
      <c r="B3" s="4" t="s">
        <v>3423</v>
      </c>
    </row>
    <row r="4" ht="142" customHeight="1" spans="1:2">
      <c r="A4" s="5" t="s">
        <v>2497</v>
      </c>
      <c r="B4" s="6" t="s">
        <v>3424</v>
      </c>
    </row>
    <row r="5" ht="142" customHeight="1" spans="1:2">
      <c r="A5" s="5" t="s">
        <v>3425</v>
      </c>
      <c r="B5" s="6" t="s">
        <v>3426</v>
      </c>
    </row>
    <row r="6" ht="142" customHeight="1" spans="1:2">
      <c r="A6" s="5" t="s">
        <v>3427</v>
      </c>
      <c r="B6" s="6" t="s">
        <v>3428</v>
      </c>
    </row>
  </sheetData>
  <mergeCells count="1">
    <mergeCell ref="A1:B1"/>
  </mergeCells>
  <conditionalFormatting sqref="A6">
    <cfRule type="expression" dxfId="1" priority="1" stopIfTrue="1">
      <formula>"len($A:$A)=3"</formula>
    </cfRule>
  </conditionalFormatting>
  <conditionalFormatting sqref="A4:A5">
    <cfRule type="expression" dxfId="1" priority="2" stopIfTrue="1">
      <formula>"len($A:$A)=3"</formula>
    </cfRule>
  </conditionalFormatting>
  <pageMargins left="0.751388888888889" right="0.751388888888889" top="1" bottom="1" header="0.507638888888889" footer="0.507638888888889"/>
  <pageSetup paperSize="9" orientation="portrait" horizontalDpi="600"/>
  <headerFooter>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380"/>
  <sheetViews>
    <sheetView showGridLines="0" showZeros="0" view="pageBreakPreview" zoomScaleNormal="100" workbookViewId="0">
      <pane xSplit="1" ySplit="1" topLeftCell="B373" activePane="bottomRight" state="frozen"/>
      <selection/>
      <selection pane="topRight"/>
      <selection pane="bottomLeft"/>
      <selection pane="bottomRight" activeCell="E1311" sqref="E1311"/>
    </sheetView>
  </sheetViews>
  <sheetFormatPr defaultColWidth="9" defaultRowHeight="14.25" outlineLevelCol="4"/>
  <cols>
    <col min="1" max="1" width="13.5833333333333" style="166" customWidth="1"/>
    <col min="2" max="2" width="50.6333333333333" style="166" customWidth="1"/>
    <col min="3" max="4" width="20.6333333333333" style="166" customWidth="1"/>
    <col min="5" max="5" width="20.6333333333333" style="343" customWidth="1"/>
    <col min="6" max="6" width="4" style="166" hidden="1" customWidth="1"/>
    <col min="7" max="7" width="9" style="166" hidden="1" customWidth="1"/>
    <col min="8" max="16384" width="9" style="166"/>
  </cols>
  <sheetData>
    <row r="1" ht="32.1" customHeight="1" spans="1:5">
      <c r="A1" s="240"/>
      <c r="B1" s="423" t="s">
        <v>135</v>
      </c>
      <c r="C1" s="423"/>
      <c r="D1" s="423"/>
      <c r="E1" s="423"/>
    </row>
    <row r="2" ht="32.1" customHeight="1" spans="1:5">
      <c r="A2" s="424"/>
      <c r="B2" s="425"/>
      <c r="C2" s="426"/>
      <c r="D2" s="427"/>
      <c r="E2" s="427" t="s">
        <v>2</v>
      </c>
    </row>
    <row r="3" ht="32.1" customHeight="1" spans="1:5">
      <c r="A3" s="428" t="s">
        <v>3</v>
      </c>
      <c r="B3" s="429" t="s">
        <v>4</v>
      </c>
      <c r="C3" s="428" t="s">
        <v>130</v>
      </c>
      <c r="D3" s="428" t="s">
        <v>6</v>
      </c>
      <c r="E3" s="428" t="s">
        <v>131</v>
      </c>
    </row>
    <row r="4" ht="32.1" customHeight="1" spans="1:5">
      <c r="A4" s="430" t="s">
        <v>70</v>
      </c>
      <c r="B4" s="310" t="s">
        <v>71</v>
      </c>
      <c r="C4" s="311">
        <f>C5+C17+C26+C37+C48+C59+C70+C83+C92+C105+C115+C124+C135+C148+C155+C163+C169+C176+C183+C190+C197+C204+C212+C218+C224+C231+C259</f>
        <v>18878</v>
      </c>
      <c r="D4" s="311">
        <f>D5+D17+D26+D37+D48+D59+D70+D83+D92+D105+D115+D124+D135+D148+D155+D163+D169+D176+D183+D190+D197+D204+D212+D218+D224+D231+D246+D253+D259</f>
        <v>19241</v>
      </c>
      <c r="E4" s="312">
        <f t="shared" ref="E4:E7" si="0">(D4-C4)/C4</f>
        <v>0.019</v>
      </c>
    </row>
    <row r="5" ht="32.1" customHeight="1" spans="1:5">
      <c r="A5" s="430" t="s">
        <v>136</v>
      </c>
      <c r="B5" s="310" t="s">
        <v>137</v>
      </c>
      <c r="C5" s="311">
        <f>SUM(C6:C16)</f>
        <v>1044</v>
      </c>
      <c r="D5" s="311">
        <f>SUM(D6:D16)</f>
        <v>1217</v>
      </c>
      <c r="E5" s="312">
        <f t="shared" si="0"/>
        <v>0.166</v>
      </c>
    </row>
    <row r="6" ht="32.1" customHeight="1" spans="1:5">
      <c r="A6" s="431" t="s">
        <v>138</v>
      </c>
      <c r="B6" s="315" t="s">
        <v>139</v>
      </c>
      <c r="C6" s="316">
        <v>821</v>
      </c>
      <c r="D6" s="432">
        <v>817</v>
      </c>
      <c r="E6" s="312">
        <f t="shared" si="0"/>
        <v>-0.005</v>
      </c>
    </row>
    <row r="7" ht="32.1" customHeight="1" spans="1:5">
      <c r="A7" s="431" t="s">
        <v>140</v>
      </c>
      <c r="B7" s="315" t="s">
        <v>141</v>
      </c>
      <c r="C7" s="316">
        <v>85</v>
      </c>
      <c r="D7" s="432">
        <v>141</v>
      </c>
      <c r="E7" s="312">
        <f t="shared" si="0"/>
        <v>0.659</v>
      </c>
    </row>
    <row r="8" ht="32.1" customHeight="1" spans="1:5">
      <c r="A8" s="431" t="s">
        <v>142</v>
      </c>
      <c r="B8" s="315" t="s">
        <v>143</v>
      </c>
      <c r="C8" s="316"/>
      <c r="D8" s="432"/>
      <c r="E8" s="312"/>
    </row>
    <row r="9" ht="32.1" customHeight="1" spans="1:5">
      <c r="A9" s="431" t="s">
        <v>144</v>
      </c>
      <c r="B9" s="315" t="s">
        <v>145</v>
      </c>
      <c r="C9" s="316">
        <v>72</v>
      </c>
      <c r="D9" s="432">
        <v>123</v>
      </c>
      <c r="E9" s="312">
        <f>(D9-C9)/C9</f>
        <v>0.708</v>
      </c>
    </row>
    <row r="10" ht="32.1" customHeight="1" spans="1:5">
      <c r="A10" s="431" t="s">
        <v>146</v>
      </c>
      <c r="B10" s="315" t="s">
        <v>147</v>
      </c>
      <c r="C10" s="316"/>
      <c r="D10" s="432"/>
      <c r="E10" s="312"/>
    </row>
    <row r="11" ht="32.1" customHeight="1" spans="1:5">
      <c r="A11" s="431" t="s">
        <v>148</v>
      </c>
      <c r="B11" s="315" t="s">
        <v>149</v>
      </c>
      <c r="C11" s="316"/>
      <c r="D11" s="432"/>
      <c r="E11" s="312"/>
    </row>
    <row r="12" ht="32.1" customHeight="1" spans="1:5">
      <c r="A12" s="431" t="s">
        <v>150</v>
      </c>
      <c r="B12" s="315" t="s">
        <v>151</v>
      </c>
      <c r="C12" s="316">
        <v>8</v>
      </c>
      <c r="D12" s="432"/>
      <c r="E12" s="312"/>
    </row>
    <row r="13" ht="32.1" customHeight="1" spans="1:5">
      <c r="A13" s="431" t="s">
        <v>152</v>
      </c>
      <c r="B13" s="315" t="s">
        <v>153</v>
      </c>
      <c r="C13" s="316">
        <v>58</v>
      </c>
      <c r="D13" s="432">
        <v>136</v>
      </c>
      <c r="E13" s="312">
        <f t="shared" ref="E13:E19" si="1">(D13-C13)/C13</f>
        <v>1.345</v>
      </c>
    </row>
    <row r="14" ht="32.1" customHeight="1" spans="1:5">
      <c r="A14" s="431" t="s">
        <v>154</v>
      </c>
      <c r="B14" s="315" t="s">
        <v>155</v>
      </c>
      <c r="C14" s="316"/>
      <c r="D14" s="432"/>
      <c r="E14" s="312"/>
    </row>
    <row r="15" ht="32.1" customHeight="1" spans="1:5">
      <c r="A15" s="431" t="s">
        <v>156</v>
      </c>
      <c r="B15" s="315" t="s">
        <v>157</v>
      </c>
      <c r="C15" s="316"/>
      <c r="D15" s="432"/>
      <c r="E15" s="312"/>
    </row>
    <row r="16" ht="32.1" customHeight="1" spans="1:5">
      <c r="A16" s="431" t="s">
        <v>158</v>
      </c>
      <c r="B16" s="315" t="s">
        <v>159</v>
      </c>
      <c r="C16" s="316"/>
      <c r="D16" s="432"/>
      <c r="E16" s="312"/>
    </row>
    <row r="17" ht="32.1" customHeight="1" spans="1:5">
      <c r="A17" s="430" t="s">
        <v>160</v>
      </c>
      <c r="B17" s="310" t="s">
        <v>161</v>
      </c>
      <c r="C17" s="311">
        <f>SUM(C18:C25)</f>
        <v>816</v>
      </c>
      <c r="D17" s="311">
        <f>SUM(D18:D25)</f>
        <v>825</v>
      </c>
      <c r="E17" s="312">
        <f t="shared" si="1"/>
        <v>0.011</v>
      </c>
    </row>
    <row r="18" ht="32.1" customHeight="1" spans="1:5">
      <c r="A18" s="431" t="s">
        <v>162</v>
      </c>
      <c r="B18" s="315" t="s">
        <v>139</v>
      </c>
      <c r="C18" s="432">
        <v>688</v>
      </c>
      <c r="D18" s="432">
        <v>632</v>
      </c>
      <c r="E18" s="312">
        <f t="shared" si="1"/>
        <v>-0.081</v>
      </c>
    </row>
    <row r="19" ht="32.1" customHeight="1" spans="1:5">
      <c r="A19" s="431" t="s">
        <v>163</v>
      </c>
      <c r="B19" s="315" t="s">
        <v>141</v>
      </c>
      <c r="C19" s="432">
        <v>80</v>
      </c>
      <c r="D19" s="432">
        <v>137</v>
      </c>
      <c r="E19" s="312">
        <f t="shared" si="1"/>
        <v>0.713</v>
      </c>
    </row>
    <row r="20" ht="32.1" customHeight="1" spans="1:5">
      <c r="A20" s="431" t="s">
        <v>164</v>
      </c>
      <c r="B20" s="315" t="s">
        <v>143</v>
      </c>
      <c r="C20" s="432"/>
      <c r="D20" s="432"/>
      <c r="E20" s="312"/>
    </row>
    <row r="21" ht="32.1" customHeight="1" spans="1:5">
      <c r="A21" s="431" t="s">
        <v>165</v>
      </c>
      <c r="B21" s="315" t="s">
        <v>166</v>
      </c>
      <c r="C21" s="432">
        <v>36</v>
      </c>
      <c r="D21" s="432">
        <v>54</v>
      </c>
      <c r="E21" s="312"/>
    </row>
    <row r="22" ht="32.1" customHeight="1" spans="1:5">
      <c r="A22" s="431" t="s">
        <v>167</v>
      </c>
      <c r="B22" s="315" t="s">
        <v>168</v>
      </c>
      <c r="C22" s="432">
        <v>1</v>
      </c>
      <c r="D22" s="432"/>
      <c r="E22" s="312"/>
    </row>
    <row r="23" ht="32.1" customHeight="1" spans="1:5">
      <c r="A23" s="431" t="s">
        <v>169</v>
      </c>
      <c r="B23" s="315" t="s">
        <v>170</v>
      </c>
      <c r="C23" s="432"/>
      <c r="D23" s="432"/>
      <c r="E23" s="312"/>
    </row>
    <row r="24" ht="32.1" customHeight="1" spans="1:5">
      <c r="A24" s="431" t="s">
        <v>171</v>
      </c>
      <c r="B24" s="315" t="s">
        <v>157</v>
      </c>
      <c r="C24" s="432"/>
      <c r="D24" s="432"/>
      <c r="E24" s="312"/>
    </row>
    <row r="25" ht="32.1" customHeight="1" spans="1:5">
      <c r="A25" s="431" t="s">
        <v>172</v>
      </c>
      <c r="B25" s="315" t="s">
        <v>173</v>
      </c>
      <c r="C25" s="432">
        <v>11</v>
      </c>
      <c r="D25" s="432">
        <v>2</v>
      </c>
      <c r="E25" s="312"/>
    </row>
    <row r="26" ht="32.1" customHeight="1" spans="1:5">
      <c r="A26" s="430" t="s">
        <v>174</v>
      </c>
      <c r="B26" s="310" t="s">
        <v>175</v>
      </c>
      <c r="C26" s="311">
        <f>SUM(C27:C36)</f>
        <v>6700</v>
      </c>
      <c r="D26" s="311">
        <f>SUM(D27:D36)</f>
        <v>4951</v>
      </c>
      <c r="E26" s="312">
        <f t="shared" ref="E26:E28" si="2">(D26-C26)/C26</f>
        <v>-0.261</v>
      </c>
    </row>
    <row r="27" ht="32.1" customHeight="1" spans="1:5">
      <c r="A27" s="431" t="s">
        <v>176</v>
      </c>
      <c r="B27" s="315" t="s">
        <v>139</v>
      </c>
      <c r="C27" s="433">
        <v>4684</v>
      </c>
      <c r="D27" s="316">
        <v>4069</v>
      </c>
      <c r="E27" s="312">
        <f t="shared" si="2"/>
        <v>-0.131</v>
      </c>
    </row>
    <row r="28" ht="32.1" customHeight="1" spans="1:5">
      <c r="A28" s="431" t="s">
        <v>177</v>
      </c>
      <c r="B28" s="315" t="s">
        <v>141</v>
      </c>
      <c r="C28" s="433">
        <v>1504</v>
      </c>
      <c r="D28" s="316">
        <v>436</v>
      </c>
      <c r="E28" s="312">
        <f t="shared" si="2"/>
        <v>-0.71</v>
      </c>
    </row>
    <row r="29" ht="32.1" customHeight="1" spans="1:5">
      <c r="A29" s="431" t="s">
        <v>178</v>
      </c>
      <c r="B29" s="315" t="s">
        <v>143</v>
      </c>
      <c r="C29" s="434"/>
      <c r="D29" s="432"/>
      <c r="E29" s="312"/>
    </row>
    <row r="30" ht="32.1" customHeight="1" spans="1:5">
      <c r="A30" s="431" t="s">
        <v>179</v>
      </c>
      <c r="B30" s="315" t="s">
        <v>180</v>
      </c>
      <c r="C30" s="434"/>
      <c r="D30" s="432"/>
      <c r="E30" s="312"/>
    </row>
    <row r="31" ht="32.1" customHeight="1" spans="1:5">
      <c r="A31" s="431" t="s">
        <v>181</v>
      </c>
      <c r="B31" s="315" t="s">
        <v>182</v>
      </c>
      <c r="C31" s="434"/>
      <c r="D31" s="432"/>
      <c r="E31" s="312"/>
    </row>
    <row r="32" ht="32.1" customHeight="1" spans="1:5">
      <c r="A32" s="431" t="s">
        <v>183</v>
      </c>
      <c r="B32" s="315" t="s">
        <v>184</v>
      </c>
      <c r="C32" s="434">
        <v>0</v>
      </c>
      <c r="D32" s="432"/>
      <c r="E32" s="312"/>
    </row>
    <row r="33" ht="32.1" customHeight="1" spans="1:5">
      <c r="A33" s="431" t="s">
        <v>185</v>
      </c>
      <c r="B33" s="315" t="s">
        <v>186</v>
      </c>
      <c r="C33" s="434">
        <v>5</v>
      </c>
      <c r="D33" s="432"/>
      <c r="E33" s="312">
        <f t="shared" ref="E33:E38" si="3">(D33-C33)/C33</f>
        <v>-1</v>
      </c>
    </row>
    <row r="34" ht="32.1" customHeight="1" spans="1:5">
      <c r="A34" s="431" t="s">
        <v>187</v>
      </c>
      <c r="B34" s="315" t="s">
        <v>188</v>
      </c>
      <c r="C34" s="434"/>
      <c r="D34" s="432"/>
      <c r="E34" s="312"/>
    </row>
    <row r="35" ht="32.1" customHeight="1" spans="1:5">
      <c r="A35" s="431" t="s">
        <v>189</v>
      </c>
      <c r="B35" s="315" t="s">
        <v>157</v>
      </c>
      <c r="C35" s="434">
        <v>444</v>
      </c>
      <c r="D35" s="432">
        <v>444</v>
      </c>
      <c r="E35" s="312">
        <f t="shared" si="3"/>
        <v>0</v>
      </c>
    </row>
    <row r="36" ht="32.1" customHeight="1" spans="1:5">
      <c r="A36" s="435" t="s">
        <v>190</v>
      </c>
      <c r="B36" s="315" t="s">
        <v>191</v>
      </c>
      <c r="C36" s="434">
        <v>63</v>
      </c>
      <c r="D36" s="432">
        <v>2</v>
      </c>
      <c r="E36" s="312">
        <f t="shared" si="3"/>
        <v>-0.968</v>
      </c>
    </row>
    <row r="37" ht="32.1" customHeight="1" spans="1:5">
      <c r="A37" s="430" t="s">
        <v>192</v>
      </c>
      <c r="B37" s="310" t="s">
        <v>193</v>
      </c>
      <c r="C37" s="311">
        <f>SUM(C38:C47)</f>
        <v>551</v>
      </c>
      <c r="D37" s="311">
        <f>SUM(D38:D47)</f>
        <v>422</v>
      </c>
      <c r="E37" s="312">
        <f t="shared" si="3"/>
        <v>-0.234</v>
      </c>
    </row>
    <row r="38" ht="32.1" customHeight="1" spans="1:5">
      <c r="A38" s="431" t="s">
        <v>194</v>
      </c>
      <c r="B38" s="315" t="s">
        <v>139</v>
      </c>
      <c r="C38" s="432">
        <v>386</v>
      </c>
      <c r="D38" s="436">
        <v>327</v>
      </c>
      <c r="E38" s="312">
        <f t="shared" si="3"/>
        <v>-0.153</v>
      </c>
    </row>
    <row r="39" ht="32.1" customHeight="1" spans="1:5">
      <c r="A39" s="431" t="s">
        <v>195</v>
      </c>
      <c r="B39" s="315" t="s">
        <v>141</v>
      </c>
      <c r="C39" s="432"/>
      <c r="D39" s="436"/>
      <c r="E39" s="312"/>
    </row>
    <row r="40" ht="32.1" customHeight="1" spans="1:5">
      <c r="A40" s="431" t="s">
        <v>196</v>
      </c>
      <c r="B40" s="315" t="s">
        <v>143</v>
      </c>
      <c r="C40" s="432"/>
      <c r="D40" s="436"/>
      <c r="E40" s="312"/>
    </row>
    <row r="41" ht="32.1" customHeight="1" spans="1:5">
      <c r="A41" s="431" t="s">
        <v>197</v>
      </c>
      <c r="B41" s="315" t="s">
        <v>198</v>
      </c>
      <c r="C41" s="432"/>
      <c r="D41" s="436"/>
      <c r="E41" s="312"/>
    </row>
    <row r="42" ht="32.1" customHeight="1" spans="1:5">
      <c r="A42" s="431" t="s">
        <v>199</v>
      </c>
      <c r="B42" s="315" t="s">
        <v>200</v>
      </c>
      <c r="C42" s="432"/>
      <c r="D42" s="436"/>
      <c r="E42" s="312"/>
    </row>
    <row r="43" ht="32.1" customHeight="1" spans="1:5">
      <c r="A43" s="431" t="s">
        <v>201</v>
      </c>
      <c r="B43" s="315" t="s">
        <v>202</v>
      </c>
      <c r="C43" s="432"/>
      <c r="D43" s="436"/>
      <c r="E43" s="312"/>
    </row>
    <row r="44" ht="32.1" customHeight="1" spans="1:5">
      <c r="A44" s="431" t="s">
        <v>203</v>
      </c>
      <c r="B44" s="315" t="s">
        <v>204</v>
      </c>
      <c r="C44" s="432"/>
      <c r="D44" s="436"/>
      <c r="E44" s="312"/>
    </row>
    <row r="45" ht="32.1" customHeight="1" spans="1:5">
      <c r="A45" s="431" t="s">
        <v>205</v>
      </c>
      <c r="B45" s="315" t="s">
        <v>206</v>
      </c>
      <c r="C45" s="432">
        <v>9</v>
      </c>
      <c r="D45" s="436">
        <v>5</v>
      </c>
      <c r="E45" s="312"/>
    </row>
    <row r="46" ht="32.1" customHeight="1" spans="1:5">
      <c r="A46" s="431" t="s">
        <v>207</v>
      </c>
      <c r="B46" s="315" t="s">
        <v>157</v>
      </c>
      <c r="C46" s="432">
        <v>56</v>
      </c>
      <c r="D46" s="436">
        <v>64</v>
      </c>
      <c r="E46" s="312">
        <f t="shared" ref="E46:E49" si="4">(D46-C46)/C46</f>
        <v>0.143</v>
      </c>
    </row>
    <row r="47" ht="32.1" customHeight="1" spans="1:5">
      <c r="A47" s="431" t="s">
        <v>208</v>
      </c>
      <c r="B47" s="315" t="s">
        <v>209</v>
      </c>
      <c r="C47" s="432">
        <v>100</v>
      </c>
      <c r="D47" s="436">
        <v>26</v>
      </c>
      <c r="E47" s="312">
        <f t="shared" si="4"/>
        <v>-0.74</v>
      </c>
    </row>
    <row r="48" ht="32.1" customHeight="1" spans="1:5">
      <c r="A48" s="430" t="s">
        <v>210</v>
      </c>
      <c r="B48" s="310" t="s">
        <v>211</v>
      </c>
      <c r="C48" s="311">
        <f>SUM(C49:C58)</f>
        <v>417</v>
      </c>
      <c r="D48" s="311">
        <f>SUM(D49:D58)</f>
        <v>448</v>
      </c>
      <c r="E48" s="312">
        <f t="shared" si="4"/>
        <v>0.074</v>
      </c>
    </row>
    <row r="49" ht="32.1" customHeight="1" spans="1:5">
      <c r="A49" s="431" t="s">
        <v>212</v>
      </c>
      <c r="B49" s="315" t="s">
        <v>139</v>
      </c>
      <c r="C49" s="432">
        <v>256</v>
      </c>
      <c r="D49" s="432">
        <v>244</v>
      </c>
      <c r="E49" s="312">
        <f t="shared" si="4"/>
        <v>-0.047</v>
      </c>
    </row>
    <row r="50" ht="32.1" customHeight="1" spans="1:5">
      <c r="A50" s="431" t="s">
        <v>213</v>
      </c>
      <c r="B50" s="315" t="s">
        <v>141</v>
      </c>
      <c r="C50" s="432">
        <v>2</v>
      </c>
      <c r="D50" s="432">
        <v>68</v>
      </c>
      <c r="E50" s="312"/>
    </row>
    <row r="51" ht="32.1" customHeight="1" spans="1:5">
      <c r="A51" s="431" t="s">
        <v>214</v>
      </c>
      <c r="B51" s="315" t="s">
        <v>143</v>
      </c>
      <c r="C51" s="432"/>
      <c r="D51" s="432"/>
      <c r="E51" s="312"/>
    </row>
    <row r="52" ht="32.1" customHeight="1" spans="1:5">
      <c r="A52" s="431" t="s">
        <v>215</v>
      </c>
      <c r="B52" s="315" t="s">
        <v>216</v>
      </c>
      <c r="C52" s="432">
        <v>0</v>
      </c>
      <c r="D52" s="432"/>
      <c r="E52" s="312"/>
    </row>
    <row r="53" ht="32.1" customHeight="1" spans="1:5">
      <c r="A53" s="431" t="s">
        <v>217</v>
      </c>
      <c r="B53" s="315" t="s">
        <v>218</v>
      </c>
      <c r="C53" s="432">
        <v>0</v>
      </c>
      <c r="D53" s="432"/>
      <c r="E53" s="312"/>
    </row>
    <row r="54" ht="32.1" customHeight="1" spans="1:5">
      <c r="A54" s="431" t="s">
        <v>219</v>
      </c>
      <c r="B54" s="315" t="s">
        <v>220</v>
      </c>
      <c r="C54" s="432">
        <v>0</v>
      </c>
      <c r="D54" s="432"/>
      <c r="E54" s="312"/>
    </row>
    <row r="55" ht="32.1" customHeight="1" spans="1:5">
      <c r="A55" s="431" t="s">
        <v>221</v>
      </c>
      <c r="B55" s="315" t="s">
        <v>222</v>
      </c>
      <c r="C55" s="432">
        <v>52</v>
      </c>
      <c r="D55" s="432">
        <v>66</v>
      </c>
      <c r="E55" s="312">
        <f t="shared" ref="E55:E61" si="5">(D55-C55)/C55</f>
        <v>0.269</v>
      </c>
    </row>
    <row r="56" ht="32.1" customHeight="1" spans="1:5">
      <c r="A56" s="431" t="s">
        <v>223</v>
      </c>
      <c r="B56" s="315" t="s">
        <v>224</v>
      </c>
      <c r="C56" s="432"/>
      <c r="D56" s="432"/>
      <c r="E56" s="312"/>
    </row>
    <row r="57" ht="32.1" customHeight="1" spans="1:5">
      <c r="A57" s="431" t="s">
        <v>225</v>
      </c>
      <c r="B57" s="315" t="s">
        <v>157</v>
      </c>
      <c r="C57" s="432">
        <v>71</v>
      </c>
      <c r="D57" s="432">
        <v>70</v>
      </c>
      <c r="E57" s="312">
        <f t="shared" si="5"/>
        <v>-0.014</v>
      </c>
    </row>
    <row r="58" ht="32.1" customHeight="1" spans="1:5">
      <c r="A58" s="431" t="s">
        <v>226</v>
      </c>
      <c r="B58" s="315" t="s">
        <v>227</v>
      </c>
      <c r="C58" s="432">
        <v>36</v>
      </c>
      <c r="D58" s="432"/>
      <c r="E58" s="312">
        <f t="shared" si="5"/>
        <v>-1</v>
      </c>
    </row>
    <row r="59" ht="32.1" customHeight="1" spans="1:5">
      <c r="A59" s="430" t="s">
        <v>228</v>
      </c>
      <c r="B59" s="310" t="s">
        <v>229</v>
      </c>
      <c r="C59" s="311">
        <f>SUM(C60:C69)</f>
        <v>1085</v>
      </c>
      <c r="D59" s="311">
        <f>SUM(D60:D69)</f>
        <v>3164</v>
      </c>
      <c r="E59" s="312">
        <f t="shared" si="5"/>
        <v>1.916</v>
      </c>
    </row>
    <row r="60" ht="32.1" customHeight="1" spans="1:5">
      <c r="A60" s="431" t="s">
        <v>230</v>
      </c>
      <c r="B60" s="315" t="s">
        <v>139</v>
      </c>
      <c r="C60" s="432">
        <v>537</v>
      </c>
      <c r="D60" s="432">
        <v>473</v>
      </c>
      <c r="E60" s="312">
        <f t="shared" si="5"/>
        <v>-0.119</v>
      </c>
    </row>
    <row r="61" ht="32.1" customHeight="1" spans="1:5">
      <c r="A61" s="431" t="s">
        <v>231</v>
      </c>
      <c r="B61" s="315" t="s">
        <v>141</v>
      </c>
      <c r="C61" s="432">
        <v>281</v>
      </c>
      <c r="D61" s="432">
        <v>159</v>
      </c>
      <c r="E61" s="312">
        <f t="shared" si="5"/>
        <v>-0.434</v>
      </c>
    </row>
    <row r="62" ht="32.1" customHeight="1" spans="1:5">
      <c r="A62" s="431" t="s">
        <v>232</v>
      </c>
      <c r="B62" s="315" t="s">
        <v>143</v>
      </c>
      <c r="C62" s="432"/>
      <c r="D62" s="432">
        <v>0</v>
      </c>
      <c r="E62" s="312"/>
    </row>
    <row r="63" ht="32.1" customHeight="1" spans="1:5">
      <c r="A63" s="431" t="s">
        <v>233</v>
      </c>
      <c r="B63" s="315" t="s">
        <v>234</v>
      </c>
      <c r="C63" s="432"/>
      <c r="D63" s="432">
        <v>0</v>
      </c>
      <c r="E63" s="312"/>
    </row>
    <row r="64" ht="32.1" customHeight="1" spans="1:5">
      <c r="A64" s="431" t="s">
        <v>235</v>
      </c>
      <c r="B64" s="315" t="s">
        <v>236</v>
      </c>
      <c r="C64" s="432"/>
      <c r="D64" s="432">
        <v>0</v>
      </c>
      <c r="E64" s="312"/>
    </row>
    <row r="65" ht="32.1" customHeight="1" spans="1:5">
      <c r="A65" s="431" t="s">
        <v>237</v>
      </c>
      <c r="B65" s="315" t="s">
        <v>238</v>
      </c>
      <c r="C65" s="432"/>
      <c r="D65" s="432">
        <v>0</v>
      </c>
      <c r="E65" s="312"/>
    </row>
    <row r="66" ht="32.1" customHeight="1" spans="1:5">
      <c r="A66" s="431" t="s">
        <v>239</v>
      </c>
      <c r="B66" s="315" t="s">
        <v>240</v>
      </c>
      <c r="C66" s="432"/>
      <c r="D66" s="432">
        <v>0</v>
      </c>
      <c r="E66" s="312"/>
    </row>
    <row r="67" ht="32.1" customHeight="1" spans="1:5">
      <c r="A67" s="431" t="s">
        <v>241</v>
      </c>
      <c r="B67" s="315" t="s">
        <v>242</v>
      </c>
      <c r="C67" s="432"/>
      <c r="D67" s="432">
        <v>0</v>
      </c>
      <c r="E67" s="312"/>
    </row>
    <row r="68" ht="32.1" customHeight="1" spans="1:5">
      <c r="A68" s="431" t="s">
        <v>243</v>
      </c>
      <c r="B68" s="315" t="s">
        <v>157</v>
      </c>
      <c r="C68" s="432">
        <v>208</v>
      </c>
      <c r="D68" s="432">
        <v>432</v>
      </c>
      <c r="E68" s="312">
        <f>(D68-C68)/C68</f>
        <v>1.077</v>
      </c>
    </row>
    <row r="69" ht="32.1" customHeight="1" spans="1:5">
      <c r="A69" s="431" t="s">
        <v>244</v>
      </c>
      <c r="B69" s="315" t="s">
        <v>245</v>
      </c>
      <c r="C69" s="432">
        <v>59</v>
      </c>
      <c r="D69" s="432">
        <v>2100</v>
      </c>
      <c r="E69" s="312"/>
    </row>
    <row r="70" ht="32.1" customHeight="1" spans="1:5">
      <c r="A70" s="430" t="s">
        <v>246</v>
      </c>
      <c r="B70" s="310" t="s">
        <v>247</v>
      </c>
      <c r="C70" s="311">
        <f>SUM(C71:C82)</f>
        <v>0</v>
      </c>
      <c r="D70" s="311">
        <f>SUM(D71:D82)</f>
        <v>50</v>
      </c>
      <c r="E70" s="312" t="e">
        <f>(D70-C70)/C70</f>
        <v>#DIV/0!</v>
      </c>
    </row>
    <row r="71" ht="32.1" customHeight="1" spans="1:5">
      <c r="A71" s="431" t="s">
        <v>248</v>
      </c>
      <c r="B71" s="315" t="s">
        <v>139</v>
      </c>
      <c r="C71" s="432">
        <v>0</v>
      </c>
      <c r="D71" s="432">
        <v>50</v>
      </c>
      <c r="E71" s="312"/>
    </row>
    <row r="72" ht="32.1" customHeight="1" spans="1:5">
      <c r="A72" s="431" t="s">
        <v>249</v>
      </c>
      <c r="B72" s="315" t="s">
        <v>141</v>
      </c>
      <c r="C72" s="432"/>
      <c r="D72" s="432"/>
      <c r="E72" s="312"/>
    </row>
    <row r="73" ht="32.1" customHeight="1" spans="1:5">
      <c r="A73" s="431" t="s">
        <v>250</v>
      </c>
      <c r="B73" s="315" t="s">
        <v>143</v>
      </c>
      <c r="C73" s="432">
        <v>0</v>
      </c>
      <c r="D73" s="432">
        <v>0</v>
      </c>
      <c r="E73" s="312"/>
    </row>
    <row r="74" ht="32.1" customHeight="1" spans="1:5">
      <c r="A74" s="431" t="s">
        <v>251</v>
      </c>
      <c r="B74" s="315" t="s">
        <v>252</v>
      </c>
      <c r="C74" s="432">
        <v>0</v>
      </c>
      <c r="D74" s="432">
        <v>0</v>
      </c>
      <c r="E74" s="312"/>
    </row>
    <row r="75" ht="32.1" customHeight="1" spans="1:5">
      <c r="A75" s="431" t="s">
        <v>253</v>
      </c>
      <c r="B75" s="315" t="s">
        <v>254</v>
      </c>
      <c r="C75" s="432">
        <v>0</v>
      </c>
      <c r="D75" s="432"/>
      <c r="E75" s="312"/>
    </row>
    <row r="76" ht="32.1" customHeight="1" spans="1:5">
      <c r="A76" s="431" t="s">
        <v>255</v>
      </c>
      <c r="B76" s="315" t="s">
        <v>256</v>
      </c>
      <c r="C76" s="432">
        <v>0</v>
      </c>
      <c r="D76" s="432">
        <v>0</v>
      </c>
      <c r="E76" s="312"/>
    </row>
    <row r="77" ht="32.1" customHeight="1" spans="1:5">
      <c r="A77" s="431" t="s">
        <v>257</v>
      </c>
      <c r="B77" s="315" t="s">
        <v>258</v>
      </c>
      <c r="C77" s="432"/>
      <c r="D77" s="432">
        <v>0</v>
      </c>
      <c r="E77" s="312"/>
    </row>
    <row r="78" ht="32.1" customHeight="1" spans="1:5">
      <c r="A78" s="431" t="s">
        <v>259</v>
      </c>
      <c r="B78" s="315" t="s">
        <v>260</v>
      </c>
      <c r="C78" s="316">
        <v>0</v>
      </c>
      <c r="D78" s="316">
        <v>0</v>
      </c>
      <c r="E78" s="312"/>
    </row>
    <row r="79" ht="32.1" customHeight="1" spans="1:5">
      <c r="A79" s="431" t="s">
        <v>261</v>
      </c>
      <c r="B79" s="315" t="s">
        <v>240</v>
      </c>
      <c r="C79" s="316">
        <v>0</v>
      </c>
      <c r="D79" s="316">
        <v>0</v>
      </c>
      <c r="E79" s="312"/>
    </row>
    <row r="80" ht="32.1" customHeight="1" spans="1:5">
      <c r="A80" s="437">
        <v>2010710</v>
      </c>
      <c r="B80" s="315" t="s">
        <v>262</v>
      </c>
      <c r="C80" s="316">
        <v>0</v>
      </c>
      <c r="D80" s="316">
        <v>0</v>
      </c>
      <c r="E80" s="312"/>
    </row>
    <row r="81" ht="32.1" customHeight="1" spans="1:5">
      <c r="A81" s="431" t="s">
        <v>263</v>
      </c>
      <c r="B81" s="315" t="s">
        <v>157</v>
      </c>
      <c r="C81" s="316"/>
      <c r="D81" s="316"/>
      <c r="E81" s="312"/>
    </row>
    <row r="82" ht="32.1" customHeight="1" spans="1:5">
      <c r="A82" s="431" t="s">
        <v>264</v>
      </c>
      <c r="B82" s="315" t="s">
        <v>265</v>
      </c>
      <c r="C82" s="316"/>
      <c r="D82" s="316">
        <v>0</v>
      </c>
      <c r="E82" s="312" t="e">
        <f t="shared" ref="E82:E84" si="6">(D82-C82)/C82</f>
        <v>#DIV/0!</v>
      </c>
    </row>
    <row r="83" ht="32.1" customHeight="1" spans="1:5">
      <c r="A83" s="430" t="s">
        <v>266</v>
      </c>
      <c r="B83" s="310" t="s">
        <v>267</v>
      </c>
      <c r="C83" s="311">
        <f>SUM(C84:C91)</f>
        <v>71</v>
      </c>
      <c r="D83" s="311">
        <f>SUM(D84:D91)</f>
        <v>80</v>
      </c>
      <c r="E83" s="312">
        <f t="shared" si="6"/>
        <v>0.127</v>
      </c>
    </row>
    <row r="84" ht="32.1" customHeight="1" spans="1:5">
      <c r="A84" s="431" t="s">
        <v>268</v>
      </c>
      <c r="B84" s="315" t="s">
        <v>139</v>
      </c>
      <c r="C84" s="432">
        <v>1</v>
      </c>
      <c r="D84" s="316"/>
      <c r="E84" s="312">
        <f t="shared" si="6"/>
        <v>-1</v>
      </c>
    </row>
    <row r="85" ht="32.1" customHeight="1" spans="1:5">
      <c r="A85" s="431" t="s">
        <v>269</v>
      </c>
      <c r="B85" s="315" t="s">
        <v>141</v>
      </c>
      <c r="C85" s="432">
        <v>0</v>
      </c>
      <c r="D85" s="316">
        <v>0</v>
      </c>
      <c r="E85" s="312"/>
    </row>
    <row r="86" ht="32.1" customHeight="1" spans="1:5">
      <c r="A86" s="431" t="s">
        <v>270</v>
      </c>
      <c r="B86" s="315" t="s">
        <v>143</v>
      </c>
      <c r="C86" s="432">
        <v>0</v>
      </c>
      <c r="D86" s="316"/>
      <c r="E86" s="312"/>
    </row>
    <row r="87" ht="32.1" customHeight="1" spans="1:5">
      <c r="A87" s="431" t="s">
        <v>271</v>
      </c>
      <c r="B87" s="315" t="s">
        <v>272</v>
      </c>
      <c r="C87" s="432">
        <v>0</v>
      </c>
      <c r="D87" s="316"/>
      <c r="E87" s="312"/>
    </row>
    <row r="88" ht="32.1" customHeight="1" spans="1:5">
      <c r="A88" s="431" t="s">
        <v>273</v>
      </c>
      <c r="B88" s="315" t="s">
        <v>274</v>
      </c>
      <c r="C88" s="432">
        <v>0</v>
      </c>
      <c r="D88" s="316"/>
      <c r="E88" s="312"/>
    </row>
    <row r="89" ht="32.1" customHeight="1" spans="1:5">
      <c r="A89" s="431" t="s">
        <v>275</v>
      </c>
      <c r="B89" s="315" t="s">
        <v>240</v>
      </c>
      <c r="C89" s="432">
        <v>0</v>
      </c>
      <c r="D89" s="316">
        <v>0</v>
      </c>
      <c r="E89" s="312"/>
    </row>
    <row r="90" ht="32.1" customHeight="1" spans="1:5">
      <c r="A90" s="431" t="s">
        <v>276</v>
      </c>
      <c r="B90" s="315" t="s">
        <v>157</v>
      </c>
      <c r="C90" s="432"/>
      <c r="D90" s="316"/>
      <c r="E90" s="312" t="e">
        <f>(D90-C90)/C90</f>
        <v>#DIV/0!</v>
      </c>
    </row>
    <row r="91" ht="32.1" customHeight="1" spans="1:5">
      <c r="A91" s="431" t="s">
        <v>277</v>
      </c>
      <c r="B91" s="315" t="s">
        <v>278</v>
      </c>
      <c r="C91" s="432">
        <v>70</v>
      </c>
      <c r="D91" s="316">
        <v>80</v>
      </c>
      <c r="E91" s="312"/>
    </row>
    <row r="92" ht="32.1" customHeight="1" spans="1:5">
      <c r="A92" s="430" t="s">
        <v>279</v>
      </c>
      <c r="B92" s="310" t="s">
        <v>280</v>
      </c>
      <c r="C92" s="311"/>
      <c r="D92" s="311"/>
      <c r="E92" s="312"/>
    </row>
    <row r="93" ht="32.1" customHeight="1" spans="1:5">
      <c r="A93" s="431" t="s">
        <v>281</v>
      </c>
      <c r="B93" s="315" t="s">
        <v>139</v>
      </c>
      <c r="C93" s="316">
        <v>0</v>
      </c>
      <c r="D93" s="316">
        <v>0</v>
      </c>
      <c r="E93" s="312"/>
    </row>
    <row r="94" ht="32.1" customHeight="1" spans="1:5">
      <c r="A94" s="431" t="s">
        <v>282</v>
      </c>
      <c r="B94" s="315" t="s">
        <v>141</v>
      </c>
      <c r="C94" s="316">
        <v>0</v>
      </c>
      <c r="D94" s="316">
        <v>0</v>
      </c>
      <c r="E94" s="312"/>
    </row>
    <row r="95" ht="32.1" customHeight="1" spans="1:5">
      <c r="A95" s="431" t="s">
        <v>283</v>
      </c>
      <c r="B95" s="315" t="s">
        <v>143</v>
      </c>
      <c r="C95" s="316">
        <v>0</v>
      </c>
      <c r="D95" s="316">
        <v>0</v>
      </c>
      <c r="E95" s="312"/>
    </row>
    <row r="96" ht="32.1" customHeight="1" spans="1:5">
      <c r="A96" s="431" t="s">
        <v>284</v>
      </c>
      <c r="B96" s="315" t="s">
        <v>285</v>
      </c>
      <c r="C96" s="316"/>
      <c r="D96" s="316"/>
      <c r="E96" s="312"/>
    </row>
    <row r="97" ht="32.1" customHeight="1" spans="1:5">
      <c r="A97" s="431" t="s">
        <v>286</v>
      </c>
      <c r="B97" s="315" t="s">
        <v>287</v>
      </c>
      <c r="C97" s="316">
        <v>0</v>
      </c>
      <c r="D97" s="316">
        <v>0</v>
      </c>
      <c r="E97" s="312"/>
    </row>
    <row r="98" ht="32.1" customHeight="1" spans="1:5">
      <c r="A98" s="431" t="s">
        <v>288</v>
      </c>
      <c r="B98" s="315" t="s">
        <v>240</v>
      </c>
      <c r="C98" s="316">
        <v>0</v>
      </c>
      <c r="D98" s="316">
        <v>0</v>
      </c>
      <c r="E98" s="312"/>
    </row>
    <row r="99" ht="32.1" customHeight="1" spans="1:5">
      <c r="A99" s="431" t="s">
        <v>289</v>
      </c>
      <c r="B99" s="315" t="s">
        <v>290</v>
      </c>
      <c r="C99" s="316">
        <v>0</v>
      </c>
      <c r="D99" s="316">
        <v>0</v>
      </c>
      <c r="E99" s="312"/>
    </row>
    <row r="100" ht="32.1" customHeight="1" spans="1:5">
      <c r="A100" s="431" t="s">
        <v>291</v>
      </c>
      <c r="B100" s="315" t="s">
        <v>292</v>
      </c>
      <c r="C100" s="316">
        <v>0</v>
      </c>
      <c r="D100" s="316">
        <v>0</v>
      </c>
      <c r="E100" s="312"/>
    </row>
    <row r="101" ht="32.1" customHeight="1" spans="1:5">
      <c r="A101" s="431" t="s">
        <v>293</v>
      </c>
      <c r="B101" s="315" t="s">
        <v>294</v>
      </c>
      <c r="C101" s="316">
        <v>0</v>
      </c>
      <c r="D101" s="316">
        <v>0</v>
      </c>
      <c r="E101" s="312"/>
    </row>
    <row r="102" ht="32.1" customHeight="1" spans="1:5">
      <c r="A102" s="431" t="s">
        <v>295</v>
      </c>
      <c r="B102" s="315" t="s">
        <v>296</v>
      </c>
      <c r="C102" s="316">
        <v>0</v>
      </c>
      <c r="D102" s="316">
        <v>0</v>
      </c>
      <c r="E102" s="312"/>
    </row>
    <row r="103" ht="32.1" customHeight="1" spans="1:5">
      <c r="A103" s="431" t="s">
        <v>297</v>
      </c>
      <c r="B103" s="315" t="s">
        <v>157</v>
      </c>
      <c r="C103" s="316">
        <v>0</v>
      </c>
      <c r="D103" s="316">
        <v>0</v>
      </c>
      <c r="E103" s="312"/>
    </row>
    <row r="104" ht="32.1" customHeight="1" spans="1:5">
      <c r="A104" s="431" t="s">
        <v>298</v>
      </c>
      <c r="B104" s="315" t="s">
        <v>299</v>
      </c>
      <c r="C104" s="316"/>
      <c r="D104" s="316"/>
      <c r="E104" s="312"/>
    </row>
    <row r="105" ht="32.1" customHeight="1" spans="1:5">
      <c r="A105" s="430" t="s">
        <v>300</v>
      </c>
      <c r="B105" s="310" t="s">
        <v>301</v>
      </c>
      <c r="C105" s="311"/>
      <c r="D105" s="311"/>
      <c r="E105" s="312"/>
    </row>
    <row r="106" ht="32.1" customHeight="1" spans="1:5">
      <c r="A106" s="431" t="s">
        <v>302</v>
      </c>
      <c r="B106" s="315" t="s">
        <v>139</v>
      </c>
      <c r="C106" s="316"/>
      <c r="D106" s="316"/>
      <c r="E106" s="312"/>
    </row>
    <row r="107" ht="32.1" customHeight="1" spans="1:5">
      <c r="A107" s="431" t="s">
        <v>303</v>
      </c>
      <c r="B107" s="315" t="s">
        <v>141</v>
      </c>
      <c r="C107" s="316">
        <v>0</v>
      </c>
      <c r="D107" s="316">
        <v>0</v>
      </c>
      <c r="E107" s="312"/>
    </row>
    <row r="108" ht="32.1" customHeight="1" spans="1:5">
      <c r="A108" s="431" t="s">
        <v>304</v>
      </c>
      <c r="B108" s="315" t="s">
        <v>143</v>
      </c>
      <c r="C108" s="316">
        <v>0</v>
      </c>
      <c r="D108" s="316">
        <v>0</v>
      </c>
      <c r="E108" s="312"/>
    </row>
    <row r="109" ht="32.1" customHeight="1" spans="1:5">
      <c r="A109" s="431" t="s">
        <v>305</v>
      </c>
      <c r="B109" s="315" t="s">
        <v>306</v>
      </c>
      <c r="C109" s="316">
        <v>0</v>
      </c>
      <c r="D109" s="316">
        <v>0</v>
      </c>
      <c r="E109" s="312"/>
    </row>
    <row r="110" ht="32.1" customHeight="1" spans="1:5">
      <c r="A110" s="431" t="s">
        <v>307</v>
      </c>
      <c r="B110" s="315" t="s">
        <v>308</v>
      </c>
      <c r="C110" s="316">
        <v>0</v>
      </c>
      <c r="D110" s="316">
        <v>0</v>
      </c>
      <c r="E110" s="312"/>
    </row>
    <row r="111" ht="32.1" customHeight="1" spans="1:5">
      <c r="A111" s="431" t="s">
        <v>309</v>
      </c>
      <c r="B111" s="315" t="s">
        <v>310</v>
      </c>
      <c r="C111" s="316">
        <v>0</v>
      </c>
      <c r="D111" s="316">
        <v>0</v>
      </c>
      <c r="E111" s="312"/>
    </row>
    <row r="112" ht="32.1" customHeight="1" spans="1:5">
      <c r="A112" s="431" t="s">
        <v>311</v>
      </c>
      <c r="B112" s="315" t="s">
        <v>312</v>
      </c>
      <c r="C112" s="316"/>
      <c r="D112" s="316"/>
      <c r="E112" s="312"/>
    </row>
    <row r="113" ht="32.1" customHeight="1" spans="1:5">
      <c r="A113" s="431" t="s">
        <v>313</v>
      </c>
      <c r="B113" s="315" t="s">
        <v>157</v>
      </c>
      <c r="C113" s="316"/>
      <c r="D113" s="316"/>
      <c r="E113" s="312"/>
    </row>
    <row r="114" ht="32.1" customHeight="1" spans="1:5">
      <c r="A114" s="431" t="s">
        <v>314</v>
      </c>
      <c r="B114" s="315" t="s">
        <v>315</v>
      </c>
      <c r="C114" s="316"/>
      <c r="D114" s="316"/>
      <c r="E114" s="312"/>
    </row>
    <row r="115" ht="32.1" customHeight="1" spans="1:5">
      <c r="A115" s="430" t="s">
        <v>316</v>
      </c>
      <c r="B115" s="310" t="s">
        <v>317</v>
      </c>
      <c r="C115" s="311">
        <f>SUM(C116:C123)</f>
        <v>2192</v>
      </c>
      <c r="D115" s="311">
        <f>SUM(D116:D123)</f>
        <v>2085</v>
      </c>
      <c r="E115" s="312">
        <f t="shared" ref="E115:E117" si="7">(D115-C115)/C115</f>
        <v>-0.049</v>
      </c>
    </row>
    <row r="116" ht="32.1" customHeight="1" spans="1:5">
      <c r="A116" s="431" t="s">
        <v>318</v>
      </c>
      <c r="B116" s="315" t="s">
        <v>139</v>
      </c>
      <c r="C116" s="316">
        <v>1931</v>
      </c>
      <c r="D116" s="438">
        <v>1954</v>
      </c>
      <c r="E116" s="312">
        <f t="shared" si="7"/>
        <v>0.012</v>
      </c>
    </row>
    <row r="117" ht="32.1" customHeight="1" spans="1:5">
      <c r="A117" s="431" t="s">
        <v>319</v>
      </c>
      <c r="B117" s="315" t="s">
        <v>141</v>
      </c>
      <c r="C117" s="316">
        <v>148</v>
      </c>
      <c r="D117" s="436">
        <v>110</v>
      </c>
      <c r="E117" s="312">
        <f t="shared" si="7"/>
        <v>-0.257</v>
      </c>
    </row>
    <row r="118" ht="32.1" customHeight="1" spans="1:5">
      <c r="A118" s="431" t="s">
        <v>320</v>
      </c>
      <c r="B118" s="315" t="s">
        <v>143</v>
      </c>
      <c r="C118" s="316"/>
      <c r="D118" s="436"/>
      <c r="E118" s="312"/>
    </row>
    <row r="119" ht="32.1" customHeight="1" spans="1:5">
      <c r="A119" s="431" t="s">
        <v>321</v>
      </c>
      <c r="B119" s="315" t="s">
        <v>322</v>
      </c>
      <c r="C119" s="316">
        <v>70</v>
      </c>
      <c r="D119" s="436"/>
      <c r="E119" s="312"/>
    </row>
    <row r="120" ht="32.1" customHeight="1" spans="1:5">
      <c r="A120" s="431" t="s">
        <v>323</v>
      </c>
      <c r="B120" s="315" t="s">
        <v>324</v>
      </c>
      <c r="C120" s="316">
        <v>0</v>
      </c>
      <c r="D120" s="436"/>
      <c r="E120" s="312"/>
    </row>
    <row r="121" ht="32.1" customHeight="1" spans="1:5">
      <c r="A121" s="431" t="s">
        <v>325</v>
      </c>
      <c r="B121" s="315" t="s">
        <v>326</v>
      </c>
      <c r="C121" s="316">
        <v>0</v>
      </c>
      <c r="D121" s="436"/>
      <c r="E121" s="312"/>
    </row>
    <row r="122" ht="32.1" customHeight="1" spans="1:5">
      <c r="A122" s="431" t="s">
        <v>327</v>
      </c>
      <c r="B122" s="315" t="s">
        <v>157</v>
      </c>
      <c r="C122" s="316">
        <v>6</v>
      </c>
      <c r="D122" s="436">
        <v>21</v>
      </c>
      <c r="E122" s="312"/>
    </row>
    <row r="123" ht="32.1" customHeight="1" spans="1:5">
      <c r="A123" s="431" t="s">
        <v>328</v>
      </c>
      <c r="B123" s="315" t="s">
        <v>329</v>
      </c>
      <c r="C123" s="316">
        <v>37</v>
      </c>
      <c r="D123" s="436"/>
      <c r="E123" s="312">
        <f t="shared" ref="E123:E126" si="8">(D123-C123)/C123</f>
        <v>-1</v>
      </c>
    </row>
    <row r="124" ht="32.1" customHeight="1" spans="1:5">
      <c r="A124" s="430" t="s">
        <v>330</v>
      </c>
      <c r="B124" s="310" t="s">
        <v>331</v>
      </c>
      <c r="C124" s="311">
        <f>SUM(C125:C134)</f>
        <v>414</v>
      </c>
      <c r="D124" s="311">
        <f>SUM(D125:D134)</f>
        <v>411</v>
      </c>
      <c r="E124" s="312">
        <f t="shared" si="8"/>
        <v>-0.007</v>
      </c>
    </row>
    <row r="125" ht="32.1" customHeight="1" spans="1:5">
      <c r="A125" s="431" t="s">
        <v>332</v>
      </c>
      <c r="B125" s="315" t="s">
        <v>139</v>
      </c>
      <c r="C125" s="316">
        <v>300</v>
      </c>
      <c r="D125" s="436">
        <v>279</v>
      </c>
      <c r="E125" s="312">
        <f t="shared" si="8"/>
        <v>-0.07</v>
      </c>
    </row>
    <row r="126" ht="32.1" customHeight="1" spans="1:5">
      <c r="A126" s="431" t="s">
        <v>333</v>
      </c>
      <c r="B126" s="315" t="s">
        <v>141</v>
      </c>
      <c r="C126" s="316">
        <v>78</v>
      </c>
      <c r="D126" s="436">
        <v>91</v>
      </c>
      <c r="E126" s="312">
        <f t="shared" si="8"/>
        <v>0.167</v>
      </c>
    </row>
    <row r="127" ht="32.1" customHeight="1" spans="1:5">
      <c r="A127" s="431" t="s">
        <v>334</v>
      </c>
      <c r="B127" s="315" t="s">
        <v>143</v>
      </c>
      <c r="C127" s="316"/>
      <c r="D127" s="436"/>
      <c r="E127" s="312"/>
    </row>
    <row r="128" ht="32.1" customHeight="1" spans="1:5">
      <c r="A128" s="431" t="s">
        <v>335</v>
      </c>
      <c r="B128" s="315" t="s">
        <v>336</v>
      </c>
      <c r="C128" s="316">
        <v>0</v>
      </c>
      <c r="D128" s="436"/>
      <c r="E128" s="312"/>
    </row>
    <row r="129" ht="32.1" customHeight="1" spans="1:5">
      <c r="A129" s="431" t="s">
        <v>337</v>
      </c>
      <c r="B129" s="315" t="s">
        <v>338</v>
      </c>
      <c r="C129" s="316">
        <v>0</v>
      </c>
      <c r="D129" s="436"/>
      <c r="E129" s="312"/>
    </row>
    <row r="130" ht="32.1" customHeight="1" spans="1:5">
      <c r="A130" s="431" t="s">
        <v>339</v>
      </c>
      <c r="B130" s="315" t="s">
        <v>340</v>
      </c>
      <c r="C130" s="316">
        <v>0</v>
      </c>
      <c r="D130" s="436"/>
      <c r="E130" s="312"/>
    </row>
    <row r="131" ht="32.1" customHeight="1" spans="1:5">
      <c r="A131" s="431" t="s">
        <v>341</v>
      </c>
      <c r="B131" s="315" t="s">
        <v>342</v>
      </c>
      <c r="C131" s="316">
        <v>0</v>
      </c>
      <c r="D131" s="436"/>
      <c r="E131" s="312"/>
    </row>
    <row r="132" ht="32.1" customHeight="1" spans="1:5">
      <c r="A132" s="431" t="s">
        <v>343</v>
      </c>
      <c r="B132" s="315" t="s">
        <v>344</v>
      </c>
      <c r="C132" s="316"/>
      <c r="D132" s="436"/>
      <c r="E132" s="312"/>
    </row>
    <row r="133" ht="32.1" customHeight="1" spans="1:5">
      <c r="A133" s="431" t="s">
        <v>345</v>
      </c>
      <c r="B133" s="315" t="s">
        <v>157</v>
      </c>
      <c r="C133" s="316">
        <v>36</v>
      </c>
      <c r="D133" s="436">
        <v>41</v>
      </c>
      <c r="E133" s="312"/>
    </row>
    <row r="134" ht="32.1" customHeight="1" spans="1:5">
      <c r="A134" s="431" t="s">
        <v>346</v>
      </c>
      <c r="B134" s="315" t="s">
        <v>347</v>
      </c>
      <c r="C134" s="316">
        <v>0</v>
      </c>
      <c r="D134" s="436"/>
      <c r="E134" s="312"/>
    </row>
    <row r="135" ht="32.1" customHeight="1" spans="1:5">
      <c r="A135" s="430" t="s">
        <v>348</v>
      </c>
      <c r="B135" s="310" t="s">
        <v>349</v>
      </c>
      <c r="C135" s="311">
        <f>SUM(C136:C147)</f>
        <v>0</v>
      </c>
      <c r="D135" s="311">
        <f>SUM(D136:D147)</f>
        <v>30</v>
      </c>
      <c r="E135" s="312"/>
    </row>
    <row r="136" ht="32.1" customHeight="1" spans="1:5">
      <c r="A136" s="431" t="s">
        <v>350</v>
      </c>
      <c r="B136" s="315" t="s">
        <v>139</v>
      </c>
      <c r="C136" s="316">
        <v>0</v>
      </c>
      <c r="D136" s="316">
        <v>0</v>
      </c>
      <c r="E136" s="312"/>
    </row>
    <row r="137" ht="32.1" customHeight="1" spans="1:5">
      <c r="A137" s="431" t="s">
        <v>351</v>
      </c>
      <c r="B137" s="315" t="s">
        <v>141</v>
      </c>
      <c r="C137" s="316"/>
      <c r="D137" s="316"/>
      <c r="E137" s="312"/>
    </row>
    <row r="138" ht="32.1" customHeight="1" spans="1:5">
      <c r="A138" s="431" t="s">
        <v>352</v>
      </c>
      <c r="B138" s="315" t="s">
        <v>143</v>
      </c>
      <c r="C138" s="316">
        <v>0</v>
      </c>
      <c r="D138" s="316">
        <v>0</v>
      </c>
      <c r="E138" s="312"/>
    </row>
    <row r="139" ht="32.1" customHeight="1" spans="1:5">
      <c r="A139" s="431" t="s">
        <v>353</v>
      </c>
      <c r="B139" s="315" t="s">
        <v>354</v>
      </c>
      <c r="C139" s="316">
        <v>0</v>
      </c>
      <c r="D139" s="316">
        <v>0</v>
      </c>
      <c r="E139" s="312"/>
    </row>
    <row r="140" ht="32.1" customHeight="1" spans="1:5">
      <c r="A140" s="431" t="s">
        <v>355</v>
      </c>
      <c r="B140" s="315" t="s">
        <v>356</v>
      </c>
      <c r="C140" s="316"/>
      <c r="D140" s="316"/>
      <c r="E140" s="312"/>
    </row>
    <row r="141" ht="32.1" customHeight="1" spans="1:5">
      <c r="A141" s="431" t="s">
        <v>357</v>
      </c>
      <c r="B141" s="315" t="s">
        <v>358</v>
      </c>
      <c r="C141" s="316"/>
      <c r="D141" s="316"/>
      <c r="E141" s="312"/>
    </row>
    <row r="142" ht="32.1" customHeight="1" spans="1:5">
      <c r="A142" s="431" t="s">
        <v>359</v>
      </c>
      <c r="B142" s="315" t="s">
        <v>360</v>
      </c>
      <c r="C142" s="316">
        <v>0</v>
      </c>
      <c r="D142" s="316">
        <v>0</v>
      </c>
      <c r="E142" s="312"/>
    </row>
    <row r="143" ht="32.1" customHeight="1" spans="1:5">
      <c r="A143" s="431" t="s">
        <v>361</v>
      </c>
      <c r="B143" s="315" t="s">
        <v>362</v>
      </c>
      <c r="C143" s="316">
        <v>0</v>
      </c>
      <c r="D143" s="316">
        <v>0</v>
      </c>
      <c r="E143" s="312"/>
    </row>
    <row r="144" ht="32.1" customHeight="1" spans="1:5">
      <c r="A144" s="431" t="s">
        <v>363</v>
      </c>
      <c r="B144" s="315" t="s">
        <v>364</v>
      </c>
      <c r="C144" s="316">
        <v>0</v>
      </c>
      <c r="D144" s="316">
        <v>0</v>
      </c>
      <c r="E144" s="312"/>
    </row>
    <row r="145" ht="32.1" customHeight="1" spans="1:5">
      <c r="A145" s="431" t="s">
        <v>365</v>
      </c>
      <c r="B145" s="315" t="s">
        <v>366</v>
      </c>
      <c r="C145" s="316">
        <v>0</v>
      </c>
      <c r="D145" s="316">
        <v>0</v>
      </c>
      <c r="E145" s="312"/>
    </row>
    <row r="146" ht="32.1" customHeight="1" spans="1:5">
      <c r="A146" s="431" t="s">
        <v>367</v>
      </c>
      <c r="B146" s="315" t="s">
        <v>157</v>
      </c>
      <c r="C146" s="316">
        <v>0</v>
      </c>
      <c r="D146" s="316">
        <v>0</v>
      </c>
      <c r="E146" s="312"/>
    </row>
    <row r="147" ht="32.1" customHeight="1" spans="1:5">
      <c r="A147" s="431" t="s">
        <v>368</v>
      </c>
      <c r="B147" s="315" t="s">
        <v>369</v>
      </c>
      <c r="C147" s="316"/>
      <c r="D147" s="316">
        <v>30</v>
      </c>
      <c r="E147" s="312"/>
    </row>
    <row r="148" ht="32.1" customHeight="1" spans="1:5">
      <c r="A148" s="430" t="s">
        <v>370</v>
      </c>
      <c r="B148" s="310" t="s">
        <v>371</v>
      </c>
      <c r="C148" s="311">
        <f>SUM(C149:C154)</f>
        <v>221</v>
      </c>
      <c r="D148" s="311">
        <f>SUM(D149:D154)</f>
        <v>197</v>
      </c>
      <c r="E148" s="312">
        <f t="shared" ref="E148:E150" si="9">(D148-C148)/C148</f>
        <v>-0.109</v>
      </c>
    </row>
    <row r="149" ht="32.1" customHeight="1" spans="1:5">
      <c r="A149" s="431" t="s">
        <v>372</v>
      </c>
      <c r="B149" s="315" t="s">
        <v>139</v>
      </c>
      <c r="C149" s="316">
        <v>112</v>
      </c>
      <c r="D149" s="436">
        <v>70</v>
      </c>
      <c r="E149" s="312">
        <f t="shared" si="9"/>
        <v>-0.375</v>
      </c>
    </row>
    <row r="150" ht="32.1" customHeight="1" spans="1:5">
      <c r="A150" s="431" t="s">
        <v>373</v>
      </c>
      <c r="B150" s="315" t="s">
        <v>141</v>
      </c>
      <c r="C150" s="316">
        <v>0</v>
      </c>
      <c r="D150" s="436"/>
      <c r="E150" s="312" t="e">
        <f t="shared" si="9"/>
        <v>#DIV/0!</v>
      </c>
    </row>
    <row r="151" ht="32.1" customHeight="1" spans="1:5">
      <c r="A151" s="431" t="s">
        <v>374</v>
      </c>
      <c r="B151" s="315" t="s">
        <v>143</v>
      </c>
      <c r="C151" s="316"/>
      <c r="D151" s="436"/>
      <c r="E151" s="312"/>
    </row>
    <row r="152" ht="32.1" customHeight="1" spans="1:5">
      <c r="A152" s="431" t="s">
        <v>375</v>
      </c>
      <c r="B152" s="315" t="s">
        <v>376</v>
      </c>
      <c r="C152" s="316">
        <v>82</v>
      </c>
      <c r="D152" s="436">
        <v>57</v>
      </c>
      <c r="E152" s="312">
        <f t="shared" ref="E152:E157" si="10">(D152-C152)/C152</f>
        <v>-0.305</v>
      </c>
    </row>
    <row r="153" ht="32.1" customHeight="1" spans="1:5">
      <c r="A153" s="431" t="s">
        <v>377</v>
      </c>
      <c r="B153" s="315" t="s">
        <v>157</v>
      </c>
      <c r="C153" s="316">
        <v>26</v>
      </c>
      <c r="D153" s="436">
        <v>31</v>
      </c>
      <c r="E153" s="312">
        <f t="shared" si="10"/>
        <v>0.192</v>
      </c>
    </row>
    <row r="154" ht="32.1" customHeight="1" spans="1:5">
      <c r="A154" s="431" t="s">
        <v>378</v>
      </c>
      <c r="B154" s="315" t="s">
        <v>379</v>
      </c>
      <c r="C154" s="316">
        <v>1</v>
      </c>
      <c r="D154" s="436">
        <v>39</v>
      </c>
      <c r="E154" s="312"/>
    </row>
    <row r="155" ht="32.1" customHeight="1" spans="1:5">
      <c r="A155" s="430" t="s">
        <v>380</v>
      </c>
      <c r="B155" s="310" t="s">
        <v>381</v>
      </c>
      <c r="C155" s="311">
        <f>SUM(C156:C162)</f>
        <v>108</v>
      </c>
      <c r="D155" s="311">
        <f>SUM(D156:D162)</f>
        <v>96</v>
      </c>
      <c r="E155" s="312">
        <f t="shared" si="10"/>
        <v>-0.111</v>
      </c>
    </row>
    <row r="156" ht="32.1" customHeight="1" spans="1:5">
      <c r="A156" s="431" t="s">
        <v>382</v>
      </c>
      <c r="B156" s="315" t="s">
        <v>139</v>
      </c>
      <c r="C156" s="432">
        <v>81</v>
      </c>
      <c r="D156" s="436">
        <v>81</v>
      </c>
      <c r="E156" s="312">
        <f t="shared" si="10"/>
        <v>0</v>
      </c>
    </row>
    <row r="157" ht="32.1" customHeight="1" spans="1:5">
      <c r="A157" s="431" t="s">
        <v>383</v>
      </c>
      <c r="B157" s="315" t="s">
        <v>141</v>
      </c>
      <c r="C157" s="432">
        <v>11</v>
      </c>
      <c r="D157" s="436">
        <v>5</v>
      </c>
      <c r="E157" s="312">
        <f t="shared" si="10"/>
        <v>-0.545</v>
      </c>
    </row>
    <row r="158" ht="32.1" customHeight="1" spans="1:5">
      <c r="A158" s="431" t="s">
        <v>384</v>
      </c>
      <c r="B158" s="315" t="s">
        <v>143</v>
      </c>
      <c r="C158" s="432">
        <v>0</v>
      </c>
      <c r="D158" s="436"/>
      <c r="E158" s="312"/>
    </row>
    <row r="159" ht="32.1" customHeight="1" spans="1:5">
      <c r="A159" s="431" t="s">
        <v>385</v>
      </c>
      <c r="B159" s="315" t="s">
        <v>386</v>
      </c>
      <c r="C159" s="432">
        <v>0</v>
      </c>
      <c r="D159" s="436"/>
      <c r="E159" s="312"/>
    </row>
    <row r="160" ht="32.1" customHeight="1" spans="1:5">
      <c r="A160" s="431" t="s">
        <v>387</v>
      </c>
      <c r="B160" s="315" t="s">
        <v>388</v>
      </c>
      <c r="C160" s="432">
        <v>0</v>
      </c>
      <c r="D160" s="436"/>
      <c r="E160" s="312"/>
    </row>
    <row r="161" ht="32.1" customHeight="1" spans="1:5">
      <c r="A161" s="431" t="s">
        <v>389</v>
      </c>
      <c r="B161" s="315" t="s">
        <v>157</v>
      </c>
      <c r="C161" s="432">
        <v>0</v>
      </c>
      <c r="D161" s="436"/>
      <c r="E161" s="312"/>
    </row>
    <row r="162" ht="32.1" customHeight="1" spans="1:5">
      <c r="A162" s="431" t="s">
        <v>390</v>
      </c>
      <c r="B162" s="315" t="s">
        <v>391</v>
      </c>
      <c r="C162" s="432">
        <v>16</v>
      </c>
      <c r="D162" s="436">
        <v>10</v>
      </c>
      <c r="E162" s="312">
        <f t="shared" ref="E162:E171" si="11">(D162-C162)/C162</f>
        <v>-0.375</v>
      </c>
    </row>
    <row r="163" ht="32.1" customHeight="1" spans="1:5">
      <c r="A163" s="430" t="s">
        <v>392</v>
      </c>
      <c r="B163" s="310" t="s">
        <v>393</v>
      </c>
      <c r="C163" s="311">
        <f>SUM(C164:C168)</f>
        <v>79</v>
      </c>
      <c r="D163" s="311">
        <f>SUM(D164:D168)</f>
        <v>88</v>
      </c>
      <c r="E163" s="312">
        <f t="shared" si="11"/>
        <v>0.114</v>
      </c>
    </row>
    <row r="164" ht="32.1" customHeight="1" spans="1:5">
      <c r="A164" s="431" t="s">
        <v>394</v>
      </c>
      <c r="B164" s="315" t="s">
        <v>139</v>
      </c>
      <c r="C164" s="434">
        <v>0</v>
      </c>
      <c r="D164" s="436"/>
      <c r="E164" s="312"/>
    </row>
    <row r="165" ht="32.1" customHeight="1" spans="1:5">
      <c r="A165" s="431" t="s">
        <v>395</v>
      </c>
      <c r="B165" s="315" t="s">
        <v>141</v>
      </c>
      <c r="C165" s="434">
        <v>0</v>
      </c>
      <c r="D165" s="436"/>
      <c r="E165" s="312"/>
    </row>
    <row r="166" ht="32.1" customHeight="1" spans="1:5">
      <c r="A166" s="431" t="s">
        <v>396</v>
      </c>
      <c r="B166" s="315" t="s">
        <v>143</v>
      </c>
      <c r="C166" s="434">
        <v>0</v>
      </c>
      <c r="D166" s="436"/>
      <c r="E166" s="312"/>
    </row>
    <row r="167" ht="32.1" customHeight="1" spans="1:5">
      <c r="A167" s="431" t="s">
        <v>397</v>
      </c>
      <c r="B167" s="315" t="s">
        <v>398</v>
      </c>
      <c r="C167" s="434">
        <v>12</v>
      </c>
      <c r="D167" s="436">
        <v>22</v>
      </c>
      <c r="E167" s="312">
        <f t="shared" si="11"/>
        <v>0.833</v>
      </c>
    </row>
    <row r="168" ht="32.1" customHeight="1" spans="1:5">
      <c r="A168" s="431" t="s">
        <v>399</v>
      </c>
      <c r="B168" s="315" t="s">
        <v>400</v>
      </c>
      <c r="C168" s="434">
        <v>67</v>
      </c>
      <c r="D168" s="436">
        <v>66</v>
      </c>
      <c r="E168" s="312">
        <f t="shared" si="11"/>
        <v>-0.015</v>
      </c>
    </row>
    <row r="169" ht="32.1" customHeight="1" spans="1:5">
      <c r="A169" s="430" t="s">
        <v>401</v>
      </c>
      <c r="B169" s="310" t="s">
        <v>402</v>
      </c>
      <c r="C169" s="311">
        <f>SUM(C170:C175)</f>
        <v>113</v>
      </c>
      <c r="D169" s="311">
        <f>SUM(D170:D175)</f>
        <v>112</v>
      </c>
      <c r="E169" s="312">
        <f t="shared" si="11"/>
        <v>-0.009</v>
      </c>
    </row>
    <row r="170" ht="32.1" customHeight="1" spans="1:5">
      <c r="A170" s="431" t="s">
        <v>403</v>
      </c>
      <c r="B170" s="315" t="s">
        <v>139</v>
      </c>
      <c r="C170" s="434">
        <v>107</v>
      </c>
      <c r="D170" s="436">
        <v>112</v>
      </c>
      <c r="E170" s="312">
        <f t="shared" si="11"/>
        <v>0.047</v>
      </c>
    </row>
    <row r="171" ht="32.1" customHeight="1" spans="1:5">
      <c r="A171" s="431" t="s">
        <v>404</v>
      </c>
      <c r="B171" s="315" t="s">
        <v>141</v>
      </c>
      <c r="C171" s="434">
        <v>6</v>
      </c>
      <c r="D171" s="436"/>
      <c r="E171" s="312">
        <f t="shared" si="11"/>
        <v>-1</v>
      </c>
    </row>
    <row r="172" ht="32.1" customHeight="1" spans="1:5">
      <c r="A172" s="431" t="s">
        <v>405</v>
      </c>
      <c r="B172" s="315" t="s">
        <v>143</v>
      </c>
      <c r="C172" s="434">
        <v>0</v>
      </c>
      <c r="D172" s="316"/>
      <c r="E172" s="312"/>
    </row>
    <row r="173" ht="32.1" customHeight="1" spans="1:5">
      <c r="A173" s="431" t="s">
        <v>406</v>
      </c>
      <c r="B173" s="315" t="s">
        <v>170</v>
      </c>
      <c r="C173" s="434">
        <v>0</v>
      </c>
      <c r="D173" s="316"/>
      <c r="E173" s="312"/>
    </row>
    <row r="174" ht="32.1" customHeight="1" spans="1:5">
      <c r="A174" s="431" t="s">
        <v>407</v>
      </c>
      <c r="B174" s="315" t="s">
        <v>157</v>
      </c>
      <c r="C174" s="434">
        <v>0</v>
      </c>
      <c r="D174" s="316"/>
      <c r="E174" s="312"/>
    </row>
    <row r="175" ht="32.1" customHeight="1" spans="1:5">
      <c r="A175" s="431" t="s">
        <v>408</v>
      </c>
      <c r="B175" s="315" t="s">
        <v>409</v>
      </c>
      <c r="C175" s="434">
        <v>0</v>
      </c>
      <c r="D175" s="316"/>
      <c r="E175" s="312"/>
    </row>
    <row r="176" ht="32.1" customHeight="1" spans="1:5">
      <c r="A176" s="430" t="s">
        <v>410</v>
      </c>
      <c r="B176" s="310" t="s">
        <v>411</v>
      </c>
      <c r="C176" s="311">
        <f>SUM(C177:C182)</f>
        <v>603</v>
      </c>
      <c r="D176" s="311">
        <f>SUM(D177:D182)</f>
        <v>697</v>
      </c>
      <c r="E176" s="312">
        <f t="shared" ref="E176:E178" si="12">(D176-C176)/C176</f>
        <v>0.156</v>
      </c>
    </row>
    <row r="177" ht="32.1" customHeight="1" spans="1:5">
      <c r="A177" s="431" t="s">
        <v>412</v>
      </c>
      <c r="B177" s="315" t="s">
        <v>139</v>
      </c>
      <c r="C177" s="316">
        <v>229</v>
      </c>
      <c r="D177" s="436">
        <v>227</v>
      </c>
      <c r="E177" s="312">
        <f t="shared" si="12"/>
        <v>-0.009</v>
      </c>
    </row>
    <row r="178" ht="32.1" customHeight="1" spans="1:5">
      <c r="A178" s="431" t="s">
        <v>413</v>
      </c>
      <c r="B178" s="315" t="s">
        <v>141</v>
      </c>
      <c r="C178" s="316">
        <v>18</v>
      </c>
      <c r="D178" s="436">
        <v>15</v>
      </c>
      <c r="E178" s="312">
        <f t="shared" si="12"/>
        <v>-0.167</v>
      </c>
    </row>
    <row r="179" ht="32.1" customHeight="1" spans="1:5">
      <c r="A179" s="431" t="s">
        <v>414</v>
      </c>
      <c r="B179" s="315" t="s">
        <v>143</v>
      </c>
      <c r="C179" s="316"/>
      <c r="D179" s="436"/>
      <c r="E179" s="312"/>
    </row>
    <row r="180" ht="32.1" customHeight="1" spans="1:5">
      <c r="A180" s="431">
        <v>2012906</v>
      </c>
      <c r="B180" s="315" t="s">
        <v>415</v>
      </c>
      <c r="C180" s="316">
        <v>0</v>
      </c>
      <c r="D180" s="436"/>
      <c r="E180" s="312"/>
    </row>
    <row r="181" ht="32.1" customHeight="1" spans="1:5">
      <c r="A181" s="431" t="s">
        <v>416</v>
      </c>
      <c r="B181" s="315" t="s">
        <v>157</v>
      </c>
      <c r="C181" s="316">
        <v>64</v>
      </c>
      <c r="D181" s="436">
        <v>63</v>
      </c>
      <c r="E181" s="312">
        <f t="shared" ref="E181:E185" si="13">(D181-C181)/C181</f>
        <v>-0.016</v>
      </c>
    </row>
    <row r="182" ht="32.1" customHeight="1" spans="1:5">
      <c r="A182" s="431" t="s">
        <v>417</v>
      </c>
      <c r="B182" s="315" t="s">
        <v>418</v>
      </c>
      <c r="C182" s="316">
        <v>292</v>
      </c>
      <c r="D182" s="436">
        <v>392</v>
      </c>
      <c r="E182" s="312">
        <f t="shared" si="13"/>
        <v>0.342</v>
      </c>
    </row>
    <row r="183" ht="32.1" customHeight="1" spans="1:5">
      <c r="A183" s="430" t="s">
        <v>419</v>
      </c>
      <c r="B183" s="310" t="s">
        <v>420</v>
      </c>
      <c r="C183" s="311">
        <f>SUM(C184:C188)</f>
        <v>1180</v>
      </c>
      <c r="D183" s="311">
        <f>SUM(D184:D188)</f>
        <v>1245</v>
      </c>
      <c r="E183" s="312">
        <f t="shared" si="13"/>
        <v>0.055</v>
      </c>
    </row>
    <row r="184" ht="32.1" customHeight="1" spans="1:5">
      <c r="A184" s="431" t="s">
        <v>421</v>
      </c>
      <c r="B184" s="315" t="s">
        <v>139</v>
      </c>
      <c r="C184" s="316">
        <v>1076</v>
      </c>
      <c r="D184" s="438">
        <v>1092</v>
      </c>
      <c r="E184" s="312">
        <f t="shared" si="13"/>
        <v>0.015</v>
      </c>
    </row>
    <row r="185" ht="32.1" customHeight="1" spans="1:5">
      <c r="A185" s="431" t="s">
        <v>422</v>
      </c>
      <c r="B185" s="315" t="s">
        <v>141</v>
      </c>
      <c r="C185" s="316">
        <v>65</v>
      </c>
      <c r="D185" s="436">
        <v>82</v>
      </c>
      <c r="E185" s="312">
        <f t="shared" si="13"/>
        <v>0.262</v>
      </c>
    </row>
    <row r="186" ht="32.1" customHeight="1" spans="1:5">
      <c r="A186" s="431" t="s">
        <v>423</v>
      </c>
      <c r="B186" s="315" t="s">
        <v>143</v>
      </c>
      <c r="C186" s="316"/>
      <c r="D186" s="436"/>
      <c r="E186" s="312"/>
    </row>
    <row r="187" ht="32.1" customHeight="1" spans="1:5">
      <c r="A187" s="431" t="s">
        <v>424</v>
      </c>
      <c r="B187" s="315" t="s">
        <v>425</v>
      </c>
      <c r="C187" s="316">
        <v>2</v>
      </c>
      <c r="D187" s="436">
        <v>40</v>
      </c>
      <c r="E187" s="312"/>
    </row>
    <row r="188" ht="32.1" customHeight="1" spans="1:5">
      <c r="A188" s="431" t="s">
        <v>426</v>
      </c>
      <c r="B188" s="315" t="s">
        <v>157</v>
      </c>
      <c r="C188" s="316">
        <v>37</v>
      </c>
      <c r="D188" s="436">
        <v>31</v>
      </c>
      <c r="E188" s="312">
        <f t="shared" ref="E188:E192" si="14">(D188-C188)/C188</f>
        <v>-0.162</v>
      </c>
    </row>
    <row r="189" ht="32.1" customHeight="1" spans="1:5">
      <c r="A189" s="431" t="s">
        <v>427</v>
      </c>
      <c r="B189" s="315" t="s">
        <v>428</v>
      </c>
      <c r="C189" s="316"/>
      <c r="D189" s="436"/>
      <c r="E189" s="312"/>
    </row>
    <row r="190" ht="32.1" customHeight="1" spans="1:5">
      <c r="A190" s="430" t="s">
        <v>429</v>
      </c>
      <c r="B190" s="310" t="s">
        <v>430</v>
      </c>
      <c r="C190" s="311">
        <f>SUM(C191:C196)</f>
        <v>687</v>
      </c>
      <c r="D190" s="311">
        <f>SUM(D191:D196)</f>
        <v>696</v>
      </c>
      <c r="E190" s="312">
        <f t="shared" si="14"/>
        <v>0.013</v>
      </c>
    </row>
    <row r="191" ht="32.1" customHeight="1" spans="1:5">
      <c r="A191" s="431" t="s">
        <v>431</v>
      </c>
      <c r="B191" s="315" t="s">
        <v>139</v>
      </c>
      <c r="C191" s="316">
        <v>326</v>
      </c>
      <c r="D191" s="436">
        <v>314</v>
      </c>
      <c r="E191" s="312">
        <f t="shared" si="14"/>
        <v>-0.037</v>
      </c>
    </row>
    <row r="192" ht="32.1" customHeight="1" spans="1:5">
      <c r="A192" s="431" t="s">
        <v>432</v>
      </c>
      <c r="B192" s="315" t="s">
        <v>141</v>
      </c>
      <c r="C192" s="316">
        <v>312</v>
      </c>
      <c r="D192" s="436">
        <v>320</v>
      </c>
      <c r="E192" s="312">
        <f t="shared" si="14"/>
        <v>0.026</v>
      </c>
    </row>
    <row r="193" ht="32.1" customHeight="1" spans="1:5">
      <c r="A193" s="431" t="s">
        <v>433</v>
      </c>
      <c r="B193" s="315" t="s">
        <v>143</v>
      </c>
      <c r="C193" s="316"/>
      <c r="D193" s="436"/>
      <c r="E193" s="312"/>
    </row>
    <row r="194" ht="32.1" customHeight="1" spans="1:5">
      <c r="A194" s="431" t="s">
        <v>434</v>
      </c>
      <c r="B194" s="315" t="s">
        <v>435</v>
      </c>
      <c r="C194" s="316">
        <v>0</v>
      </c>
      <c r="D194" s="436"/>
      <c r="E194" s="312"/>
    </row>
    <row r="195" ht="32.1" customHeight="1" spans="1:5">
      <c r="A195" s="431" t="s">
        <v>436</v>
      </c>
      <c r="B195" s="315" t="s">
        <v>157</v>
      </c>
      <c r="C195" s="316">
        <v>49</v>
      </c>
      <c r="D195" s="436">
        <v>62</v>
      </c>
      <c r="E195" s="312">
        <f t="shared" ref="E195:E199" si="15">(D195-C195)/C195</f>
        <v>0.265</v>
      </c>
    </row>
    <row r="196" ht="32.1" customHeight="1" spans="1:5">
      <c r="A196" s="431" t="s">
        <v>437</v>
      </c>
      <c r="B196" s="315" t="s">
        <v>438</v>
      </c>
      <c r="C196" s="316"/>
      <c r="D196" s="436"/>
      <c r="E196" s="312" t="e">
        <f t="shared" si="15"/>
        <v>#DIV/0!</v>
      </c>
    </row>
    <row r="197" ht="32.1" customHeight="1" spans="1:5">
      <c r="A197" s="430" t="s">
        <v>439</v>
      </c>
      <c r="B197" s="310" t="s">
        <v>440</v>
      </c>
      <c r="C197" s="311">
        <f>SUM(C198:C203)</f>
        <v>577</v>
      </c>
      <c r="D197" s="311">
        <f>SUM(D198:D203)</f>
        <v>517</v>
      </c>
      <c r="E197" s="312">
        <f t="shared" si="15"/>
        <v>-0.104</v>
      </c>
    </row>
    <row r="198" ht="32.1" customHeight="1" spans="1:5">
      <c r="A198" s="431" t="s">
        <v>441</v>
      </c>
      <c r="B198" s="315" t="s">
        <v>139</v>
      </c>
      <c r="C198" s="316">
        <v>239</v>
      </c>
      <c r="D198" s="436">
        <v>222</v>
      </c>
      <c r="E198" s="312">
        <f t="shared" si="15"/>
        <v>-0.071</v>
      </c>
    </row>
    <row r="199" ht="32.1" customHeight="1" spans="1:5">
      <c r="A199" s="431" t="s">
        <v>442</v>
      </c>
      <c r="B199" s="315" t="s">
        <v>141</v>
      </c>
      <c r="C199" s="316">
        <v>58</v>
      </c>
      <c r="D199" s="436">
        <v>49</v>
      </c>
      <c r="E199" s="312">
        <f t="shared" si="15"/>
        <v>-0.155</v>
      </c>
    </row>
    <row r="200" ht="32.1" customHeight="1" spans="1:5">
      <c r="A200" s="431" t="s">
        <v>443</v>
      </c>
      <c r="B200" s="315" t="s">
        <v>143</v>
      </c>
      <c r="C200" s="316"/>
      <c r="D200" s="436"/>
      <c r="E200" s="312"/>
    </row>
    <row r="201" ht="32.1" customHeight="1" spans="1:5">
      <c r="A201" s="431" t="s">
        <v>444</v>
      </c>
      <c r="B201" s="315" t="s">
        <v>445</v>
      </c>
      <c r="C201" s="316">
        <v>0</v>
      </c>
      <c r="D201" s="436"/>
      <c r="E201" s="312"/>
    </row>
    <row r="202" ht="32.1" customHeight="1" spans="1:5">
      <c r="A202" s="431" t="s">
        <v>446</v>
      </c>
      <c r="B202" s="315" t="s">
        <v>157</v>
      </c>
      <c r="C202" s="316">
        <v>240</v>
      </c>
      <c r="D202" s="436">
        <v>246</v>
      </c>
      <c r="E202" s="312">
        <f t="shared" ref="E202:E206" si="16">(D202-C202)/C202</f>
        <v>0.025</v>
      </c>
    </row>
    <row r="203" ht="32.1" customHeight="1" spans="1:5">
      <c r="A203" s="431" t="s">
        <v>447</v>
      </c>
      <c r="B203" s="315" t="s">
        <v>448</v>
      </c>
      <c r="C203" s="316">
        <v>40</v>
      </c>
      <c r="D203" s="436"/>
      <c r="E203" s="312"/>
    </row>
    <row r="204" ht="32.1" customHeight="1" spans="1:5">
      <c r="A204" s="430" t="s">
        <v>449</v>
      </c>
      <c r="B204" s="310" t="s">
        <v>450</v>
      </c>
      <c r="C204" s="311">
        <f>SUM(C205:C211)</f>
        <v>145</v>
      </c>
      <c r="D204" s="311">
        <f>SUM(D205:D211)</f>
        <v>124</v>
      </c>
      <c r="E204" s="312">
        <f t="shared" si="16"/>
        <v>-0.145</v>
      </c>
    </row>
    <row r="205" ht="32.1" customHeight="1" spans="1:5">
      <c r="A205" s="431" t="s">
        <v>451</v>
      </c>
      <c r="B205" s="315" t="s">
        <v>139</v>
      </c>
      <c r="C205" s="432">
        <v>116</v>
      </c>
      <c r="D205" s="436">
        <v>102</v>
      </c>
      <c r="E205" s="312">
        <f t="shared" si="16"/>
        <v>-0.121</v>
      </c>
    </row>
    <row r="206" ht="32.1" customHeight="1" spans="1:5">
      <c r="A206" s="431" t="s">
        <v>452</v>
      </c>
      <c r="B206" s="315" t="s">
        <v>141</v>
      </c>
      <c r="C206" s="432">
        <v>21</v>
      </c>
      <c r="D206" s="436">
        <v>21</v>
      </c>
      <c r="E206" s="312">
        <f t="shared" si="16"/>
        <v>0</v>
      </c>
    </row>
    <row r="207" ht="32.1" customHeight="1" spans="1:5">
      <c r="A207" s="431" t="s">
        <v>453</v>
      </c>
      <c r="B207" s="315" t="s">
        <v>143</v>
      </c>
      <c r="C207" s="432">
        <v>0</v>
      </c>
      <c r="D207" s="436"/>
      <c r="E207" s="312"/>
    </row>
    <row r="208" ht="32.1" customHeight="1" spans="1:5">
      <c r="A208" s="431" t="s">
        <v>454</v>
      </c>
      <c r="B208" s="315" t="s">
        <v>455</v>
      </c>
      <c r="C208" s="432">
        <v>0</v>
      </c>
      <c r="D208" s="436">
        <v>1</v>
      </c>
      <c r="E208" s="312"/>
    </row>
    <row r="209" ht="32.1" customHeight="1" spans="1:5">
      <c r="A209" s="431" t="s">
        <v>456</v>
      </c>
      <c r="B209" s="315" t="s">
        <v>457</v>
      </c>
      <c r="C209" s="432">
        <v>0</v>
      </c>
      <c r="D209" s="436"/>
      <c r="E209" s="312"/>
    </row>
    <row r="210" ht="32.1" customHeight="1" spans="1:5">
      <c r="A210" s="431" t="s">
        <v>458</v>
      </c>
      <c r="B210" s="315" t="s">
        <v>157</v>
      </c>
      <c r="C210" s="432">
        <v>0</v>
      </c>
      <c r="D210" s="436"/>
      <c r="E210" s="312"/>
    </row>
    <row r="211" ht="32.1" customHeight="1" spans="1:5">
      <c r="A211" s="431" t="s">
        <v>459</v>
      </c>
      <c r="B211" s="315" t="s">
        <v>460</v>
      </c>
      <c r="C211" s="432">
        <v>8</v>
      </c>
      <c r="D211" s="436"/>
      <c r="E211" s="312">
        <f>(D211-C211)/C211</f>
        <v>-1</v>
      </c>
    </row>
    <row r="212" ht="32.1" customHeight="1" spans="1:5">
      <c r="A212" s="430" t="s">
        <v>461</v>
      </c>
      <c r="B212" s="310" t="s">
        <v>462</v>
      </c>
      <c r="C212" s="311">
        <f>SUM(C213:C217)</f>
        <v>0</v>
      </c>
      <c r="D212" s="311">
        <f>SUM(D213:D217)</f>
        <v>0</v>
      </c>
      <c r="E212" s="312"/>
    </row>
    <row r="213" ht="32.1" customHeight="1" spans="1:5">
      <c r="A213" s="431" t="s">
        <v>463</v>
      </c>
      <c r="B213" s="315" t="s">
        <v>139</v>
      </c>
      <c r="C213" s="316">
        <v>0</v>
      </c>
      <c r="D213" s="316">
        <v>0</v>
      </c>
      <c r="E213" s="312"/>
    </row>
    <row r="214" ht="32.1" customHeight="1" spans="1:5">
      <c r="A214" s="431" t="s">
        <v>464</v>
      </c>
      <c r="B214" s="315" t="s">
        <v>141</v>
      </c>
      <c r="C214" s="316">
        <v>0</v>
      </c>
      <c r="D214" s="316">
        <v>0</v>
      </c>
      <c r="E214" s="312"/>
    </row>
    <row r="215" ht="32.1" customHeight="1" spans="1:5">
      <c r="A215" s="431" t="s">
        <v>465</v>
      </c>
      <c r="B215" s="315" t="s">
        <v>143</v>
      </c>
      <c r="C215" s="316">
        <v>0</v>
      </c>
      <c r="D215" s="316">
        <v>0</v>
      </c>
      <c r="E215" s="312"/>
    </row>
    <row r="216" ht="32.1" customHeight="1" spans="1:5">
      <c r="A216" s="431" t="s">
        <v>466</v>
      </c>
      <c r="B216" s="315" t="s">
        <v>157</v>
      </c>
      <c r="C216" s="316">
        <v>0</v>
      </c>
      <c r="D216" s="316">
        <v>0</v>
      </c>
      <c r="E216" s="312"/>
    </row>
    <row r="217" ht="32.1" customHeight="1" spans="1:5">
      <c r="A217" s="431" t="s">
        <v>467</v>
      </c>
      <c r="B217" s="315" t="s">
        <v>468</v>
      </c>
      <c r="C217" s="316">
        <v>0</v>
      </c>
      <c r="D217" s="316">
        <v>0</v>
      </c>
      <c r="E217" s="312"/>
    </row>
    <row r="218" ht="32.1" customHeight="1" spans="1:5">
      <c r="A218" s="430" t="s">
        <v>469</v>
      </c>
      <c r="B218" s="310" t="s">
        <v>470</v>
      </c>
      <c r="C218" s="311">
        <f>SUM(C219:C223)</f>
        <v>782</v>
      </c>
      <c r="D218" s="311">
        <f>SUM(D219:D223)</f>
        <v>747</v>
      </c>
      <c r="E218" s="312">
        <f t="shared" ref="E218:E220" si="17">(D218-C218)/C218</f>
        <v>-0.045</v>
      </c>
    </row>
    <row r="219" ht="32.1" customHeight="1" spans="1:5">
      <c r="A219" s="431" t="s">
        <v>471</v>
      </c>
      <c r="B219" s="315" t="s">
        <v>139</v>
      </c>
      <c r="C219" s="316">
        <v>604</v>
      </c>
      <c r="D219" s="432">
        <v>554</v>
      </c>
      <c r="E219" s="312">
        <f t="shared" si="17"/>
        <v>-0.083</v>
      </c>
    </row>
    <row r="220" ht="32.1" customHeight="1" spans="1:5">
      <c r="A220" s="431" t="s">
        <v>472</v>
      </c>
      <c r="B220" s="315" t="s">
        <v>141</v>
      </c>
      <c r="C220" s="316">
        <v>84</v>
      </c>
      <c r="D220" s="432">
        <v>91</v>
      </c>
      <c r="E220" s="312">
        <f t="shared" si="17"/>
        <v>0.083</v>
      </c>
    </row>
    <row r="221" ht="32.1" customHeight="1" spans="1:5">
      <c r="A221" s="431" t="s">
        <v>473</v>
      </c>
      <c r="B221" s="315" t="s">
        <v>143</v>
      </c>
      <c r="C221" s="316">
        <v>0</v>
      </c>
      <c r="D221" s="432"/>
      <c r="E221" s="312"/>
    </row>
    <row r="222" ht="32.1" customHeight="1" spans="1:5">
      <c r="A222" s="431" t="s">
        <v>474</v>
      </c>
      <c r="B222" s="315" t="s">
        <v>157</v>
      </c>
      <c r="C222" s="316">
        <v>94</v>
      </c>
      <c r="D222" s="432">
        <v>102</v>
      </c>
      <c r="E222" s="312">
        <f>(D222-C222)/C222</f>
        <v>0.085</v>
      </c>
    </row>
    <row r="223" ht="32.1" customHeight="1" spans="1:5">
      <c r="A223" s="431" t="s">
        <v>475</v>
      </c>
      <c r="B223" s="315" t="s">
        <v>476</v>
      </c>
      <c r="C223" s="316"/>
      <c r="D223" s="432"/>
      <c r="E223" s="312"/>
    </row>
    <row r="224" ht="32.1" customHeight="1" spans="1:5">
      <c r="A224" s="430" t="s">
        <v>477</v>
      </c>
      <c r="B224" s="310" t="s">
        <v>478</v>
      </c>
      <c r="C224" s="311"/>
      <c r="D224" s="311"/>
      <c r="E224" s="312"/>
    </row>
    <row r="225" ht="32.1" customHeight="1" spans="1:5">
      <c r="A225" s="431" t="s">
        <v>479</v>
      </c>
      <c r="B225" s="315" t="s">
        <v>139</v>
      </c>
      <c r="C225" s="316"/>
      <c r="D225" s="316"/>
      <c r="E225" s="312"/>
    </row>
    <row r="226" ht="32.1" customHeight="1" spans="1:5">
      <c r="A226" s="431" t="s">
        <v>480</v>
      </c>
      <c r="B226" s="315" t="s">
        <v>141</v>
      </c>
      <c r="C226" s="316">
        <v>0</v>
      </c>
      <c r="D226" s="316">
        <v>0</v>
      </c>
      <c r="E226" s="312"/>
    </row>
    <row r="227" ht="32.1" customHeight="1" spans="1:5">
      <c r="A227" s="431" t="s">
        <v>481</v>
      </c>
      <c r="B227" s="315" t="s">
        <v>143</v>
      </c>
      <c r="C227" s="316"/>
      <c r="D227" s="316"/>
      <c r="E227" s="312"/>
    </row>
    <row r="228" ht="32.1" customHeight="1" spans="1:5">
      <c r="A228" s="431" t="s">
        <v>482</v>
      </c>
      <c r="B228" s="315" t="s">
        <v>483</v>
      </c>
      <c r="C228" s="316"/>
      <c r="D228" s="316"/>
      <c r="E228" s="312"/>
    </row>
    <row r="229" ht="32.1" customHeight="1" spans="1:5">
      <c r="A229" s="431" t="s">
        <v>484</v>
      </c>
      <c r="B229" s="315" t="s">
        <v>157</v>
      </c>
      <c r="C229" s="316">
        <v>0</v>
      </c>
      <c r="D229" s="316">
        <v>0</v>
      </c>
      <c r="E229" s="312"/>
    </row>
    <row r="230" ht="32.1" customHeight="1" spans="1:5">
      <c r="A230" s="431" t="s">
        <v>485</v>
      </c>
      <c r="B230" s="315" t="s">
        <v>486</v>
      </c>
      <c r="C230" s="316"/>
      <c r="D230" s="316"/>
      <c r="E230" s="312"/>
    </row>
    <row r="231" ht="32.1" customHeight="1" spans="1:5">
      <c r="A231" s="430" t="s">
        <v>487</v>
      </c>
      <c r="B231" s="310" t="s">
        <v>488</v>
      </c>
      <c r="C231" s="311">
        <f>SUM(C232:C245)</f>
        <v>976</v>
      </c>
      <c r="D231" s="311">
        <f>SUM(D232:D245)</f>
        <v>975</v>
      </c>
      <c r="E231" s="312">
        <f>(D231-C231)/C231</f>
        <v>-0.001</v>
      </c>
    </row>
    <row r="232" ht="32.1" customHeight="1" spans="1:5">
      <c r="A232" s="431" t="s">
        <v>489</v>
      </c>
      <c r="B232" s="315" t="s">
        <v>139</v>
      </c>
      <c r="C232" s="316">
        <v>847</v>
      </c>
      <c r="D232" s="436">
        <v>839</v>
      </c>
      <c r="E232" s="312">
        <f>(D232-C232)/C232</f>
        <v>-0.009</v>
      </c>
    </row>
    <row r="233" ht="32.1" customHeight="1" spans="1:5">
      <c r="A233" s="431" t="s">
        <v>490</v>
      </c>
      <c r="B233" s="315" t="s">
        <v>141</v>
      </c>
      <c r="C233" s="316">
        <v>3</v>
      </c>
      <c r="D233" s="436"/>
      <c r="E233" s="312"/>
    </row>
    <row r="234" ht="32.1" customHeight="1" spans="1:5">
      <c r="A234" s="431" t="s">
        <v>491</v>
      </c>
      <c r="B234" s="315" t="s">
        <v>143</v>
      </c>
      <c r="C234" s="316"/>
      <c r="D234" s="436"/>
      <c r="E234" s="312"/>
    </row>
    <row r="235" ht="32.1" customHeight="1" spans="1:5">
      <c r="A235" s="431" t="s">
        <v>492</v>
      </c>
      <c r="B235" s="315" t="s">
        <v>493</v>
      </c>
      <c r="C235" s="316">
        <v>15</v>
      </c>
      <c r="D235" s="436">
        <v>2</v>
      </c>
      <c r="E235" s="312"/>
    </row>
    <row r="236" ht="32.1" customHeight="1" spans="1:5">
      <c r="A236" s="431" t="s">
        <v>494</v>
      </c>
      <c r="B236" s="315" t="s">
        <v>495</v>
      </c>
      <c r="C236" s="316"/>
      <c r="D236" s="436">
        <v>9</v>
      </c>
      <c r="E236" s="312"/>
    </row>
    <row r="237" ht="32.1" customHeight="1" spans="1:5">
      <c r="A237" s="431" t="s">
        <v>496</v>
      </c>
      <c r="B237" s="315" t="s">
        <v>240</v>
      </c>
      <c r="C237" s="316"/>
      <c r="D237" s="436"/>
      <c r="E237" s="312"/>
    </row>
    <row r="238" ht="32.1" customHeight="1" spans="1:5">
      <c r="A238" s="431" t="s">
        <v>497</v>
      </c>
      <c r="B238" s="315" t="s">
        <v>498</v>
      </c>
      <c r="C238" s="316"/>
      <c r="D238" s="436"/>
      <c r="E238" s="312"/>
    </row>
    <row r="239" ht="32.1" customHeight="1" spans="1:5">
      <c r="A239" s="431" t="s">
        <v>499</v>
      </c>
      <c r="B239" s="315" t="s">
        <v>500</v>
      </c>
      <c r="C239" s="316"/>
      <c r="D239" s="436"/>
      <c r="E239" s="312"/>
    </row>
    <row r="240" ht="32.1" customHeight="1" spans="1:5">
      <c r="A240" s="431" t="s">
        <v>501</v>
      </c>
      <c r="B240" s="315" t="s">
        <v>502</v>
      </c>
      <c r="C240" s="316"/>
      <c r="D240" s="436"/>
      <c r="E240" s="312"/>
    </row>
    <row r="241" ht="32.1" customHeight="1" spans="1:5">
      <c r="A241" s="431" t="s">
        <v>503</v>
      </c>
      <c r="B241" s="315" t="s">
        <v>504</v>
      </c>
      <c r="C241" s="316">
        <v>0</v>
      </c>
      <c r="D241" s="436"/>
      <c r="E241" s="312"/>
    </row>
    <row r="242" ht="32.1" customHeight="1" spans="1:5">
      <c r="A242" s="431" t="s">
        <v>505</v>
      </c>
      <c r="B242" s="315" t="s">
        <v>506</v>
      </c>
      <c r="C242" s="316"/>
      <c r="D242" s="436"/>
      <c r="E242" s="312"/>
    </row>
    <row r="243" ht="32.1" customHeight="1" spans="1:5">
      <c r="A243" s="431" t="s">
        <v>507</v>
      </c>
      <c r="B243" s="315" t="s">
        <v>508</v>
      </c>
      <c r="C243" s="316">
        <v>7</v>
      </c>
      <c r="D243" s="436">
        <v>15</v>
      </c>
      <c r="E243" s="312"/>
    </row>
    <row r="244" ht="32.1" customHeight="1" spans="1:5">
      <c r="A244" s="431" t="s">
        <v>509</v>
      </c>
      <c r="B244" s="315" t="s">
        <v>157</v>
      </c>
      <c r="C244" s="316">
        <v>95</v>
      </c>
      <c r="D244" s="436">
        <v>94</v>
      </c>
      <c r="E244" s="312">
        <f>(D244-C244)/C244</f>
        <v>-0.011</v>
      </c>
    </row>
    <row r="245" ht="32.1" customHeight="1" spans="1:5">
      <c r="A245" s="431" t="s">
        <v>510</v>
      </c>
      <c r="B245" s="315" t="s">
        <v>511</v>
      </c>
      <c r="C245" s="316">
        <v>9</v>
      </c>
      <c r="D245" s="436">
        <v>16</v>
      </c>
      <c r="E245" s="312">
        <f>(D245-C245)/C245</f>
        <v>0.778</v>
      </c>
    </row>
    <row r="246" ht="32.1" customHeight="1" spans="1:5">
      <c r="A246" s="430">
        <v>20139</v>
      </c>
      <c r="B246" s="310" t="s">
        <v>512</v>
      </c>
      <c r="C246" s="311"/>
      <c r="D246" s="311"/>
      <c r="E246" s="312"/>
    </row>
    <row r="247" ht="32.1" customHeight="1" spans="1:5">
      <c r="A247" s="431">
        <v>2013901</v>
      </c>
      <c r="B247" s="315" t="s">
        <v>139</v>
      </c>
      <c r="C247" s="316"/>
      <c r="D247" s="439"/>
      <c r="E247" s="312"/>
    </row>
    <row r="248" ht="32.1" customHeight="1" spans="1:5">
      <c r="A248" s="431">
        <v>2013902</v>
      </c>
      <c r="B248" s="315" t="s">
        <v>141</v>
      </c>
      <c r="C248" s="316"/>
      <c r="D248" s="439"/>
      <c r="E248" s="312"/>
    </row>
    <row r="249" ht="32.1" customHeight="1" spans="1:5">
      <c r="A249" s="431">
        <v>2013903</v>
      </c>
      <c r="B249" s="315" t="s">
        <v>143</v>
      </c>
      <c r="C249" s="316"/>
      <c r="D249" s="439"/>
      <c r="E249" s="312"/>
    </row>
    <row r="250" ht="32.1" customHeight="1" spans="1:5">
      <c r="A250" s="431">
        <v>2013904</v>
      </c>
      <c r="B250" s="315" t="s">
        <v>425</v>
      </c>
      <c r="C250" s="316"/>
      <c r="D250" s="439"/>
      <c r="E250" s="312"/>
    </row>
    <row r="251" ht="32.1" customHeight="1" spans="1:5">
      <c r="A251" s="431">
        <v>2013950</v>
      </c>
      <c r="B251" s="315" t="s">
        <v>157</v>
      </c>
      <c r="C251" s="316"/>
      <c r="D251" s="439"/>
      <c r="E251" s="312"/>
    </row>
    <row r="252" ht="32.1" customHeight="1" spans="1:5">
      <c r="A252" s="431">
        <v>2013999</v>
      </c>
      <c r="B252" s="315" t="s">
        <v>513</v>
      </c>
      <c r="C252" s="316"/>
      <c r="D252" s="439"/>
      <c r="E252" s="312"/>
    </row>
    <row r="253" ht="32.1" customHeight="1" spans="1:5">
      <c r="A253" s="430">
        <v>2014</v>
      </c>
      <c r="B253" s="310" t="s">
        <v>514</v>
      </c>
      <c r="C253" s="316">
        <f>SUM(C254:C258)</f>
        <v>0</v>
      </c>
      <c r="D253" s="316">
        <f>SUM(D254:D258)</f>
        <v>5</v>
      </c>
      <c r="E253" s="312"/>
    </row>
    <row r="254" ht="32.1" customHeight="1" spans="1:5">
      <c r="A254" s="431">
        <v>2014001</v>
      </c>
      <c r="B254" s="315" t="s">
        <v>139</v>
      </c>
      <c r="C254" s="316"/>
      <c r="D254" s="439"/>
      <c r="E254" s="312"/>
    </row>
    <row r="255" ht="32.1" customHeight="1" spans="1:5">
      <c r="A255" s="431">
        <v>2014002</v>
      </c>
      <c r="B255" s="315" t="s">
        <v>515</v>
      </c>
      <c r="C255" s="316"/>
      <c r="D255" s="439"/>
      <c r="E255" s="312"/>
    </row>
    <row r="256" ht="32.1" customHeight="1" spans="1:5">
      <c r="A256" s="431">
        <v>2014003</v>
      </c>
      <c r="B256" s="315" t="s">
        <v>516</v>
      </c>
      <c r="C256" s="316"/>
      <c r="D256" s="439"/>
      <c r="E256" s="312"/>
    </row>
    <row r="257" ht="32.1" customHeight="1" spans="1:5">
      <c r="A257" s="431">
        <v>2014004</v>
      </c>
      <c r="B257" s="315" t="s">
        <v>517</v>
      </c>
      <c r="C257" s="316"/>
      <c r="D257" s="439">
        <v>5</v>
      </c>
      <c r="E257" s="312"/>
    </row>
    <row r="258" ht="32.1" customHeight="1" spans="1:5">
      <c r="A258" s="431">
        <v>2014099</v>
      </c>
      <c r="B258" s="315" t="s">
        <v>518</v>
      </c>
      <c r="C258" s="316"/>
      <c r="D258" s="439"/>
      <c r="E258" s="312"/>
    </row>
    <row r="259" ht="32.1" customHeight="1" spans="1:5">
      <c r="A259" s="430" t="s">
        <v>519</v>
      </c>
      <c r="B259" s="310" t="s">
        <v>520</v>
      </c>
      <c r="C259" s="311">
        <f>SUM(C260:C261)</f>
        <v>117</v>
      </c>
      <c r="D259" s="311">
        <f>SUM(D260:D261)</f>
        <v>59</v>
      </c>
      <c r="E259" s="312">
        <f>(D259-C259)/C259</f>
        <v>-0.496</v>
      </c>
    </row>
    <row r="260" ht="32.1" customHeight="1" spans="1:5">
      <c r="A260" s="431" t="s">
        <v>521</v>
      </c>
      <c r="B260" s="315" t="s">
        <v>522</v>
      </c>
      <c r="C260" s="316"/>
      <c r="D260" s="436">
        <v>0</v>
      </c>
      <c r="E260" s="312"/>
    </row>
    <row r="261" ht="32.1" customHeight="1" spans="1:5">
      <c r="A261" s="431" t="s">
        <v>523</v>
      </c>
      <c r="B261" s="315" t="s">
        <v>524</v>
      </c>
      <c r="C261" s="316">
        <v>117</v>
      </c>
      <c r="D261" s="436">
        <v>59</v>
      </c>
      <c r="E261" s="312">
        <f t="shared" ref="E261:E266" si="18">(D261-C261)/C261</f>
        <v>-0.496</v>
      </c>
    </row>
    <row r="262" ht="32.1" customHeight="1" spans="1:5">
      <c r="A262" s="440" t="s">
        <v>525</v>
      </c>
      <c r="B262" s="441" t="s">
        <v>526</v>
      </c>
      <c r="C262" s="442"/>
      <c r="D262" s="442"/>
      <c r="E262" s="312" t="e">
        <f t="shared" si="18"/>
        <v>#DIV/0!</v>
      </c>
    </row>
    <row r="263" ht="32.1" customHeight="1" spans="1:5">
      <c r="A263" s="430" t="s">
        <v>72</v>
      </c>
      <c r="B263" s="310" t="s">
        <v>73</v>
      </c>
      <c r="C263" s="311"/>
      <c r="D263" s="311"/>
      <c r="E263" s="312"/>
    </row>
    <row r="264" ht="32.1" customHeight="1" spans="1:5">
      <c r="A264" s="430" t="s">
        <v>527</v>
      </c>
      <c r="B264" s="310" t="s">
        <v>528</v>
      </c>
      <c r="C264" s="311">
        <v>0</v>
      </c>
      <c r="D264" s="311">
        <v>0</v>
      </c>
      <c r="E264" s="312"/>
    </row>
    <row r="265" ht="32.1" customHeight="1" spans="1:5">
      <c r="A265" s="430" t="s">
        <v>529</v>
      </c>
      <c r="B265" s="310" t="s">
        <v>530</v>
      </c>
      <c r="C265" s="311">
        <v>0</v>
      </c>
      <c r="D265" s="311">
        <v>0</v>
      </c>
      <c r="E265" s="312"/>
    </row>
    <row r="266" ht="32.1" customHeight="1" spans="1:5">
      <c r="A266" s="430" t="s">
        <v>74</v>
      </c>
      <c r="B266" s="310" t="s">
        <v>75</v>
      </c>
      <c r="C266" s="311">
        <f>C267+C269+C271+C273+C283</f>
        <v>389</v>
      </c>
      <c r="D266" s="311">
        <f>D267+D269+D271+D273+D283</f>
        <v>112</v>
      </c>
      <c r="E266" s="312">
        <f t="shared" si="18"/>
        <v>-0.712</v>
      </c>
    </row>
    <row r="267" ht="32.1" customHeight="1" spans="1:5">
      <c r="A267" s="310" t="s">
        <v>531</v>
      </c>
      <c r="B267" s="310" t="s">
        <v>532</v>
      </c>
      <c r="C267" s="311">
        <f t="shared" ref="C267:C271" si="19">C268</f>
        <v>0</v>
      </c>
      <c r="D267" s="311">
        <f t="shared" ref="D267:D271" si="20">D268</f>
        <v>0</v>
      </c>
      <c r="E267" s="312"/>
    </row>
    <row r="268" ht="32.1" customHeight="1" spans="1:5">
      <c r="A268" s="315" t="s">
        <v>533</v>
      </c>
      <c r="B268" s="315" t="s">
        <v>534</v>
      </c>
      <c r="C268" s="316">
        <v>0</v>
      </c>
      <c r="D268" s="316">
        <v>0</v>
      </c>
      <c r="E268" s="312"/>
    </row>
    <row r="269" ht="32.1" customHeight="1" spans="1:5">
      <c r="A269" s="310" t="s">
        <v>535</v>
      </c>
      <c r="B269" s="310" t="s">
        <v>536</v>
      </c>
      <c r="C269" s="311">
        <f t="shared" si="19"/>
        <v>0</v>
      </c>
      <c r="D269" s="311">
        <f t="shared" si="20"/>
        <v>0</v>
      </c>
      <c r="E269" s="312"/>
    </row>
    <row r="270" ht="32.1" customHeight="1" spans="1:5">
      <c r="A270" s="315" t="s">
        <v>537</v>
      </c>
      <c r="B270" s="315" t="s">
        <v>538</v>
      </c>
      <c r="C270" s="316">
        <v>0</v>
      </c>
      <c r="D270" s="316">
        <v>0</v>
      </c>
      <c r="E270" s="312"/>
    </row>
    <row r="271" ht="32.1" customHeight="1" spans="1:5">
      <c r="A271" s="310" t="s">
        <v>539</v>
      </c>
      <c r="B271" s="310" t="s">
        <v>540</v>
      </c>
      <c r="C271" s="311">
        <f t="shared" si="19"/>
        <v>0</v>
      </c>
      <c r="D271" s="311">
        <f t="shared" si="20"/>
        <v>0</v>
      </c>
      <c r="E271" s="312"/>
    </row>
    <row r="272" ht="32.1" customHeight="1" spans="1:5">
      <c r="A272" s="315" t="s">
        <v>541</v>
      </c>
      <c r="B272" s="315" t="s">
        <v>542</v>
      </c>
      <c r="C272" s="316">
        <v>0</v>
      </c>
      <c r="D272" s="316">
        <v>0</v>
      </c>
      <c r="E272" s="312"/>
    </row>
    <row r="273" ht="32.1" customHeight="1" spans="1:5">
      <c r="A273" s="430" t="s">
        <v>543</v>
      </c>
      <c r="B273" s="310" t="s">
        <v>544</v>
      </c>
      <c r="C273" s="311">
        <f>SUM(C274:C282)</f>
        <v>370</v>
      </c>
      <c r="D273" s="311">
        <f>SUM(D274:D282)</f>
        <v>112</v>
      </c>
      <c r="E273" s="312">
        <f t="shared" ref="E273:E276" si="21">(D273-C273)/C273</f>
        <v>-0.697</v>
      </c>
    </row>
    <row r="274" ht="32.1" customHeight="1" spans="1:5">
      <c r="A274" s="431" t="s">
        <v>545</v>
      </c>
      <c r="B274" s="315" t="s">
        <v>546</v>
      </c>
      <c r="C274" s="316">
        <v>83</v>
      </c>
      <c r="D274" s="316">
        <v>30</v>
      </c>
      <c r="E274" s="312">
        <f t="shared" si="21"/>
        <v>-0.639</v>
      </c>
    </row>
    <row r="275" ht="32.1" customHeight="1" spans="1:5">
      <c r="A275" s="431" t="s">
        <v>547</v>
      </c>
      <c r="B275" s="315" t="s">
        <v>548</v>
      </c>
      <c r="C275" s="316">
        <v>0</v>
      </c>
      <c r="D275" s="316"/>
      <c r="E275" s="312"/>
    </row>
    <row r="276" ht="32.1" customHeight="1" spans="1:5">
      <c r="A276" s="431" t="s">
        <v>549</v>
      </c>
      <c r="B276" s="315" t="s">
        <v>550</v>
      </c>
      <c r="C276" s="316">
        <v>52</v>
      </c>
      <c r="D276" s="316">
        <v>2</v>
      </c>
      <c r="E276" s="312">
        <f t="shared" si="21"/>
        <v>-0.962</v>
      </c>
    </row>
    <row r="277" ht="32.1" customHeight="1" spans="1:5">
      <c r="A277" s="431" t="s">
        <v>551</v>
      </c>
      <c r="B277" s="315" t="s">
        <v>552</v>
      </c>
      <c r="C277" s="316"/>
      <c r="D277" s="316"/>
      <c r="E277" s="312"/>
    </row>
    <row r="278" ht="32.1" customHeight="1" spans="1:5">
      <c r="A278" s="431" t="s">
        <v>553</v>
      </c>
      <c r="B278" s="315" t="s">
        <v>554</v>
      </c>
      <c r="C278" s="316"/>
      <c r="D278" s="316"/>
      <c r="E278" s="312" t="e">
        <f t="shared" ref="E278:E286" si="22">(D278-C278)/C278</f>
        <v>#DIV/0!</v>
      </c>
    </row>
    <row r="279" ht="32.1" customHeight="1" spans="1:5">
      <c r="A279" s="431" t="s">
        <v>555</v>
      </c>
      <c r="B279" s="315" t="s">
        <v>556</v>
      </c>
      <c r="C279" s="316"/>
      <c r="D279" s="316"/>
      <c r="E279" s="312"/>
    </row>
    <row r="280" ht="32.1" customHeight="1" spans="1:5">
      <c r="A280" s="431" t="s">
        <v>557</v>
      </c>
      <c r="B280" s="315" t="s">
        <v>558</v>
      </c>
      <c r="C280" s="316">
        <v>211</v>
      </c>
      <c r="D280" s="316">
        <v>67</v>
      </c>
      <c r="E280" s="312">
        <f t="shared" si="22"/>
        <v>-0.682</v>
      </c>
    </row>
    <row r="281" ht="32.1" customHeight="1" spans="1:5">
      <c r="A281" s="431" t="s">
        <v>559</v>
      </c>
      <c r="B281" s="315" t="s">
        <v>560</v>
      </c>
      <c r="C281" s="316"/>
      <c r="D281" s="316">
        <v>0</v>
      </c>
      <c r="E281" s="312"/>
    </row>
    <row r="282" ht="32.1" customHeight="1" spans="1:5">
      <c r="A282" s="431" t="s">
        <v>561</v>
      </c>
      <c r="B282" s="315" t="s">
        <v>562</v>
      </c>
      <c r="C282" s="316">
        <v>24</v>
      </c>
      <c r="D282" s="316">
        <v>13</v>
      </c>
      <c r="E282" s="312"/>
    </row>
    <row r="283" ht="32.1" customHeight="1" spans="1:5">
      <c r="A283" s="430" t="s">
        <v>563</v>
      </c>
      <c r="B283" s="310" t="s">
        <v>564</v>
      </c>
      <c r="C283" s="311">
        <f>SUM(C284)</f>
        <v>19</v>
      </c>
      <c r="D283" s="311"/>
      <c r="E283" s="312">
        <f t="shared" si="22"/>
        <v>-1</v>
      </c>
    </row>
    <row r="284" ht="32.1" customHeight="1" spans="1:5">
      <c r="A284" s="315" t="s">
        <v>565</v>
      </c>
      <c r="B284" s="315" t="s">
        <v>566</v>
      </c>
      <c r="C284" s="316">
        <v>19</v>
      </c>
      <c r="D284" s="316"/>
      <c r="E284" s="312">
        <f t="shared" si="22"/>
        <v>-1</v>
      </c>
    </row>
    <row r="285" ht="32.1" customHeight="1" spans="1:5">
      <c r="A285" s="440" t="s">
        <v>567</v>
      </c>
      <c r="B285" s="441" t="s">
        <v>526</v>
      </c>
      <c r="C285" s="442"/>
      <c r="D285" s="442"/>
      <c r="E285" s="312" t="e">
        <f t="shared" si="22"/>
        <v>#DIV/0!</v>
      </c>
    </row>
    <row r="286" ht="32.1" customHeight="1" spans="1:5">
      <c r="A286" s="430" t="s">
        <v>76</v>
      </c>
      <c r="B286" s="310" t="s">
        <v>77</v>
      </c>
      <c r="C286" s="311">
        <f>C287+C290+C301+C308+C316+C325+C341+C351+C361+C369+C375</f>
        <v>10383</v>
      </c>
      <c r="D286" s="311">
        <f>D287+D290+D301+D308+D316+D325+D341+D351+D361+D369+D375</f>
        <v>11115</v>
      </c>
      <c r="E286" s="312">
        <f t="shared" si="22"/>
        <v>0.07</v>
      </c>
    </row>
    <row r="287" ht="32.1" customHeight="1" spans="1:5">
      <c r="A287" s="430" t="s">
        <v>568</v>
      </c>
      <c r="B287" s="310" t="s">
        <v>569</v>
      </c>
      <c r="C287" s="311">
        <f>SUM(C288:C289)</f>
        <v>0</v>
      </c>
      <c r="D287" s="311">
        <f>SUM(D288:D289)</f>
        <v>10</v>
      </c>
      <c r="E287" s="312"/>
    </row>
    <row r="288" ht="32.1" customHeight="1" spans="1:5">
      <c r="A288" s="431" t="s">
        <v>570</v>
      </c>
      <c r="B288" s="315" t="s">
        <v>571</v>
      </c>
      <c r="C288" s="316"/>
      <c r="D288" s="316"/>
      <c r="E288" s="312"/>
    </row>
    <row r="289" ht="32.1" customHeight="1" spans="1:5">
      <c r="A289" s="431" t="s">
        <v>572</v>
      </c>
      <c r="B289" s="315" t="s">
        <v>573</v>
      </c>
      <c r="C289" s="316"/>
      <c r="D289" s="316">
        <v>10</v>
      </c>
      <c r="E289" s="312"/>
    </row>
    <row r="290" ht="32.1" customHeight="1" spans="1:5">
      <c r="A290" s="430" t="s">
        <v>574</v>
      </c>
      <c r="B290" s="310" t="s">
        <v>575</v>
      </c>
      <c r="C290" s="311">
        <f>SUM(C291:C300)</f>
        <v>9398</v>
      </c>
      <c r="D290" s="311">
        <f>SUM(D291:D300)</f>
        <v>10134</v>
      </c>
      <c r="E290" s="312">
        <f t="shared" ref="E290:E292" si="23">(D290-C290)/C290</f>
        <v>0.078</v>
      </c>
    </row>
    <row r="291" ht="32.1" customHeight="1" spans="1:5">
      <c r="A291" s="431" t="s">
        <v>576</v>
      </c>
      <c r="B291" s="315" t="s">
        <v>139</v>
      </c>
      <c r="C291" s="316">
        <v>7880</v>
      </c>
      <c r="D291" s="316">
        <v>8355</v>
      </c>
      <c r="E291" s="312">
        <f t="shared" si="23"/>
        <v>0.06</v>
      </c>
    </row>
    <row r="292" ht="32.1" customHeight="1" spans="1:5">
      <c r="A292" s="431" t="s">
        <v>577</v>
      </c>
      <c r="B292" s="315" t="s">
        <v>141</v>
      </c>
      <c r="C292" s="316">
        <v>961</v>
      </c>
      <c r="D292" s="316">
        <v>1102</v>
      </c>
      <c r="E292" s="312">
        <f t="shared" si="23"/>
        <v>0.147</v>
      </c>
    </row>
    <row r="293" ht="32.1" customHeight="1" spans="1:5">
      <c r="A293" s="431" t="s">
        <v>578</v>
      </c>
      <c r="B293" s="315" t="s">
        <v>143</v>
      </c>
      <c r="C293" s="316">
        <v>0</v>
      </c>
      <c r="D293" s="432"/>
      <c r="E293" s="312"/>
    </row>
    <row r="294" ht="32.1" customHeight="1" spans="1:5">
      <c r="A294" s="431" t="s">
        <v>579</v>
      </c>
      <c r="B294" s="315" t="s">
        <v>240</v>
      </c>
      <c r="C294" s="316"/>
      <c r="D294" s="432"/>
      <c r="E294" s="312"/>
    </row>
    <row r="295" ht="32.1" customHeight="1" spans="1:5">
      <c r="A295" s="431" t="s">
        <v>580</v>
      </c>
      <c r="B295" s="315" t="s">
        <v>581</v>
      </c>
      <c r="C295" s="316">
        <v>227</v>
      </c>
      <c r="D295" s="432">
        <v>314</v>
      </c>
      <c r="E295" s="312">
        <f>(D295-C295)/C295</f>
        <v>0.383</v>
      </c>
    </row>
    <row r="296" ht="32.1" customHeight="1" spans="1:5">
      <c r="A296" s="431" t="s">
        <v>582</v>
      </c>
      <c r="B296" s="315" t="s">
        <v>583</v>
      </c>
      <c r="C296" s="316"/>
      <c r="D296" s="432"/>
      <c r="E296" s="312"/>
    </row>
    <row r="297" ht="32.1" customHeight="1" spans="1:5">
      <c r="A297" s="431" t="s">
        <v>584</v>
      </c>
      <c r="B297" s="315" t="s">
        <v>585</v>
      </c>
      <c r="C297" s="316"/>
      <c r="D297" s="432"/>
      <c r="E297" s="312"/>
    </row>
    <row r="298" ht="32.1" customHeight="1" spans="1:5">
      <c r="A298" s="431" t="s">
        <v>586</v>
      </c>
      <c r="B298" s="315" t="s">
        <v>587</v>
      </c>
      <c r="C298" s="316"/>
      <c r="D298" s="432">
        <v>2</v>
      </c>
      <c r="E298" s="312"/>
    </row>
    <row r="299" ht="32.1" customHeight="1" spans="1:5">
      <c r="A299" s="431" t="s">
        <v>588</v>
      </c>
      <c r="B299" s="315" t="s">
        <v>157</v>
      </c>
      <c r="C299" s="316"/>
      <c r="D299" s="432"/>
      <c r="E299" s="312"/>
    </row>
    <row r="300" ht="32.1" customHeight="1" spans="1:5">
      <c r="A300" s="431" t="s">
        <v>589</v>
      </c>
      <c r="B300" s="315" t="s">
        <v>590</v>
      </c>
      <c r="C300" s="316">
        <v>330</v>
      </c>
      <c r="D300" s="432">
        <v>361</v>
      </c>
      <c r="E300" s="312">
        <f>(D300-C300)/C300</f>
        <v>0.094</v>
      </c>
    </row>
    <row r="301" ht="32.1" customHeight="1" spans="1:5">
      <c r="A301" s="430" t="s">
        <v>591</v>
      </c>
      <c r="B301" s="310" t="s">
        <v>592</v>
      </c>
      <c r="C301" s="311"/>
      <c r="D301" s="311"/>
      <c r="E301" s="312"/>
    </row>
    <row r="302" ht="32.1" customHeight="1" spans="1:5">
      <c r="A302" s="431" t="s">
        <v>593</v>
      </c>
      <c r="B302" s="315" t="s">
        <v>139</v>
      </c>
      <c r="C302" s="316"/>
      <c r="D302" s="316"/>
      <c r="E302" s="312"/>
    </row>
    <row r="303" ht="32.1" customHeight="1" spans="1:5">
      <c r="A303" s="431" t="s">
        <v>594</v>
      </c>
      <c r="B303" s="315" t="s">
        <v>141</v>
      </c>
      <c r="C303" s="316">
        <v>0</v>
      </c>
      <c r="D303" s="316">
        <v>0</v>
      </c>
      <c r="E303" s="312"/>
    </row>
    <row r="304" ht="32.1" customHeight="1" spans="1:5">
      <c r="A304" s="431" t="s">
        <v>595</v>
      </c>
      <c r="B304" s="315" t="s">
        <v>143</v>
      </c>
      <c r="C304" s="316">
        <v>0</v>
      </c>
      <c r="D304" s="316">
        <v>0</v>
      </c>
      <c r="E304" s="312"/>
    </row>
    <row r="305" ht="32.1" customHeight="1" spans="1:5">
      <c r="A305" s="431" t="s">
        <v>596</v>
      </c>
      <c r="B305" s="315" t="s">
        <v>597</v>
      </c>
      <c r="C305" s="316"/>
      <c r="D305" s="316"/>
      <c r="E305" s="312"/>
    </row>
    <row r="306" ht="32.1" customHeight="1" spans="1:5">
      <c r="A306" s="431" t="s">
        <v>598</v>
      </c>
      <c r="B306" s="315" t="s">
        <v>157</v>
      </c>
      <c r="C306" s="316"/>
      <c r="D306" s="316"/>
      <c r="E306" s="312"/>
    </row>
    <row r="307" ht="32.1" customHeight="1" spans="1:5">
      <c r="A307" s="431" t="s">
        <v>599</v>
      </c>
      <c r="B307" s="315" t="s">
        <v>600</v>
      </c>
      <c r="C307" s="316"/>
      <c r="D307" s="316"/>
      <c r="E307" s="312"/>
    </row>
    <row r="308" ht="32.1" customHeight="1" spans="1:5">
      <c r="A308" s="430" t="s">
        <v>601</v>
      </c>
      <c r="B308" s="310" t="s">
        <v>602</v>
      </c>
      <c r="C308" s="311">
        <f>SUM(C309:C315)</f>
        <v>32</v>
      </c>
      <c r="D308" s="311">
        <f>SUM(D309:D315)</f>
        <v>0</v>
      </c>
      <c r="E308" s="312">
        <f>(D308-C308)/C308</f>
        <v>-1</v>
      </c>
    </row>
    <row r="309" ht="32.1" customHeight="1" spans="1:5">
      <c r="A309" s="431" t="s">
        <v>603</v>
      </c>
      <c r="B309" s="315" t="s">
        <v>139</v>
      </c>
      <c r="C309" s="316">
        <v>32</v>
      </c>
      <c r="D309" s="316"/>
      <c r="E309" s="312">
        <f>(D309-C309)/C309</f>
        <v>-1</v>
      </c>
    </row>
    <row r="310" ht="32.1" customHeight="1" spans="1:5">
      <c r="A310" s="431" t="s">
        <v>604</v>
      </c>
      <c r="B310" s="315" t="s">
        <v>141</v>
      </c>
      <c r="C310" s="316"/>
      <c r="D310" s="316"/>
      <c r="E310" s="312"/>
    </row>
    <row r="311" ht="32.1" customHeight="1" spans="1:5">
      <c r="A311" s="431" t="s">
        <v>605</v>
      </c>
      <c r="B311" s="315" t="s">
        <v>143</v>
      </c>
      <c r="C311" s="316"/>
      <c r="D311" s="316"/>
      <c r="E311" s="312"/>
    </row>
    <row r="312" ht="32.1" customHeight="1" spans="1:5">
      <c r="A312" s="431" t="s">
        <v>606</v>
      </c>
      <c r="B312" s="315" t="s">
        <v>607</v>
      </c>
      <c r="C312" s="316"/>
      <c r="D312" s="316"/>
      <c r="E312" s="312"/>
    </row>
    <row r="313" ht="32.1" customHeight="1" spans="1:5">
      <c r="A313" s="431" t="s">
        <v>608</v>
      </c>
      <c r="B313" s="315" t="s">
        <v>609</v>
      </c>
      <c r="C313" s="316"/>
      <c r="D313" s="316"/>
      <c r="E313" s="312"/>
    </row>
    <row r="314" ht="32.1" customHeight="1" spans="1:5">
      <c r="A314" s="431" t="s">
        <v>610</v>
      </c>
      <c r="B314" s="315" t="s">
        <v>157</v>
      </c>
      <c r="C314" s="316"/>
      <c r="D314" s="316"/>
      <c r="E314" s="312"/>
    </row>
    <row r="315" ht="32.1" customHeight="1" spans="1:5">
      <c r="A315" s="431" t="s">
        <v>611</v>
      </c>
      <c r="B315" s="315" t="s">
        <v>612</v>
      </c>
      <c r="C315" s="316"/>
      <c r="D315" s="316"/>
      <c r="E315" s="312"/>
    </row>
    <row r="316" ht="32.1" customHeight="1" spans="1:5">
      <c r="A316" s="430" t="s">
        <v>613</v>
      </c>
      <c r="B316" s="310" t="s">
        <v>614</v>
      </c>
      <c r="C316" s="311">
        <f>SUM(C317:C324)</f>
        <v>59</v>
      </c>
      <c r="D316" s="311">
        <f>SUM(D317:D324)</f>
        <v>0</v>
      </c>
      <c r="E316" s="312">
        <f>(D316-C316)/C316</f>
        <v>-1</v>
      </c>
    </row>
    <row r="317" ht="32.1" customHeight="1" spans="1:5">
      <c r="A317" s="431" t="s">
        <v>615</v>
      </c>
      <c r="B317" s="315" t="s">
        <v>139</v>
      </c>
      <c r="C317" s="316">
        <v>51</v>
      </c>
      <c r="D317" s="436"/>
      <c r="E317" s="312">
        <f>(D317-C317)/C317</f>
        <v>-1</v>
      </c>
    </row>
    <row r="318" ht="32.1" customHeight="1" spans="1:5">
      <c r="A318" s="431" t="s">
        <v>616</v>
      </c>
      <c r="B318" s="315" t="s">
        <v>141</v>
      </c>
      <c r="C318" s="316"/>
      <c r="D318" s="436">
        <v>0</v>
      </c>
      <c r="E318" s="312"/>
    </row>
    <row r="319" ht="32.1" customHeight="1" spans="1:5">
      <c r="A319" s="431" t="s">
        <v>617</v>
      </c>
      <c r="B319" s="315" t="s">
        <v>143</v>
      </c>
      <c r="C319" s="316">
        <v>0</v>
      </c>
      <c r="D319" s="436">
        <v>0</v>
      </c>
      <c r="E319" s="312"/>
    </row>
    <row r="320" ht="32.1" customHeight="1" spans="1:5">
      <c r="A320" s="431" t="s">
        <v>618</v>
      </c>
      <c r="B320" s="315" t="s">
        <v>619</v>
      </c>
      <c r="C320" s="316"/>
      <c r="D320" s="436">
        <v>0</v>
      </c>
      <c r="E320" s="312"/>
    </row>
    <row r="321" ht="32.1" customHeight="1" spans="1:5">
      <c r="A321" s="431" t="s">
        <v>620</v>
      </c>
      <c r="B321" s="315" t="s">
        <v>621</v>
      </c>
      <c r="C321" s="316"/>
      <c r="D321" s="436">
        <v>0</v>
      </c>
      <c r="E321" s="312"/>
    </row>
    <row r="322" ht="32.1" customHeight="1" spans="1:5">
      <c r="A322" s="431" t="s">
        <v>622</v>
      </c>
      <c r="B322" s="315" t="s">
        <v>623</v>
      </c>
      <c r="C322" s="316"/>
      <c r="D322" s="436">
        <v>0</v>
      </c>
      <c r="E322" s="312"/>
    </row>
    <row r="323" ht="32.1" customHeight="1" spans="1:5">
      <c r="A323" s="431" t="s">
        <v>624</v>
      </c>
      <c r="B323" s="315" t="s">
        <v>157</v>
      </c>
      <c r="C323" s="316"/>
      <c r="D323" s="436">
        <v>0</v>
      </c>
      <c r="E323" s="312"/>
    </row>
    <row r="324" ht="32.1" customHeight="1" spans="1:5">
      <c r="A324" s="431" t="s">
        <v>625</v>
      </c>
      <c r="B324" s="315" t="s">
        <v>626</v>
      </c>
      <c r="C324" s="316">
        <v>8</v>
      </c>
      <c r="D324" s="436"/>
      <c r="E324" s="312"/>
    </row>
    <row r="325" ht="32.1" customHeight="1" spans="1:5">
      <c r="A325" s="430" t="s">
        <v>627</v>
      </c>
      <c r="B325" s="310" t="s">
        <v>628</v>
      </c>
      <c r="C325" s="311">
        <f>SUM(C326:C340)</f>
        <v>892</v>
      </c>
      <c r="D325" s="311">
        <f>SUM(D326:D340)</f>
        <v>971</v>
      </c>
      <c r="E325" s="312">
        <f t="shared" ref="E325:E331" si="24">(D325-C325)/C325</f>
        <v>0.089</v>
      </c>
    </row>
    <row r="326" ht="32.1" customHeight="1" spans="1:5">
      <c r="A326" s="431" t="s">
        <v>629</v>
      </c>
      <c r="B326" s="315" t="s">
        <v>139</v>
      </c>
      <c r="C326" s="316">
        <v>629</v>
      </c>
      <c r="D326" s="432">
        <v>594</v>
      </c>
      <c r="E326" s="312">
        <f t="shared" si="24"/>
        <v>-0.056</v>
      </c>
    </row>
    <row r="327" ht="32.1" customHeight="1" spans="1:5">
      <c r="A327" s="431" t="s">
        <v>630</v>
      </c>
      <c r="B327" s="315" t="s">
        <v>141</v>
      </c>
      <c r="C327" s="316">
        <v>0</v>
      </c>
      <c r="D327" s="432">
        <v>0</v>
      </c>
      <c r="E327" s="312"/>
    </row>
    <row r="328" ht="32.1" customHeight="1" spans="1:5">
      <c r="A328" s="431" t="s">
        <v>631</v>
      </c>
      <c r="B328" s="315" t="s">
        <v>143</v>
      </c>
      <c r="C328" s="316">
        <v>0</v>
      </c>
      <c r="D328" s="432">
        <v>0</v>
      </c>
      <c r="E328" s="312"/>
    </row>
    <row r="329" ht="32.1" customHeight="1" spans="1:5">
      <c r="A329" s="431" t="s">
        <v>632</v>
      </c>
      <c r="B329" s="315" t="s">
        <v>633</v>
      </c>
      <c r="C329" s="316">
        <v>15</v>
      </c>
      <c r="D329" s="432">
        <v>105</v>
      </c>
      <c r="E329" s="312">
        <f t="shared" si="24"/>
        <v>6</v>
      </c>
    </row>
    <row r="330" ht="32.1" customHeight="1" spans="1:5">
      <c r="A330" s="431" t="s">
        <v>634</v>
      </c>
      <c r="B330" s="315" t="s">
        <v>635</v>
      </c>
      <c r="C330" s="316">
        <v>12</v>
      </c>
      <c r="D330" s="432">
        <v>9</v>
      </c>
      <c r="E330" s="312">
        <f t="shared" si="24"/>
        <v>-0.25</v>
      </c>
    </row>
    <row r="331" ht="32.1" customHeight="1" spans="1:5">
      <c r="A331" s="443" t="s">
        <v>636</v>
      </c>
      <c r="B331" s="315" t="s">
        <v>637</v>
      </c>
      <c r="C331" s="316">
        <v>55</v>
      </c>
      <c r="D331" s="432">
        <v>53</v>
      </c>
      <c r="E331" s="312">
        <f t="shared" si="24"/>
        <v>-0.036</v>
      </c>
    </row>
    <row r="332" ht="32.1" customHeight="1" spans="1:5">
      <c r="A332" s="443" t="s">
        <v>638</v>
      </c>
      <c r="B332" s="315" t="s">
        <v>639</v>
      </c>
      <c r="C332" s="316">
        <v>24</v>
      </c>
      <c r="D332" s="432">
        <v>37</v>
      </c>
      <c r="E332" s="312"/>
    </row>
    <row r="333" ht="32.1" customHeight="1" spans="1:5">
      <c r="A333" s="431" t="s">
        <v>640</v>
      </c>
      <c r="B333" s="315" t="s">
        <v>641</v>
      </c>
      <c r="C333" s="316"/>
      <c r="D333" s="432">
        <v>0</v>
      </c>
      <c r="E333" s="312"/>
    </row>
    <row r="334" ht="32.1" customHeight="1" spans="1:5">
      <c r="A334" s="431" t="s">
        <v>642</v>
      </c>
      <c r="B334" s="315" t="s">
        <v>643</v>
      </c>
      <c r="C334" s="316">
        <v>0</v>
      </c>
      <c r="D334" s="432">
        <v>0</v>
      </c>
      <c r="E334" s="312"/>
    </row>
    <row r="335" ht="32.1" customHeight="1" spans="1:5">
      <c r="A335" s="431" t="s">
        <v>644</v>
      </c>
      <c r="B335" s="315" t="s">
        <v>645</v>
      </c>
      <c r="C335" s="316">
        <v>12</v>
      </c>
      <c r="D335" s="432">
        <v>26</v>
      </c>
      <c r="E335" s="312">
        <f>(D335-C335)/C335</f>
        <v>1.167</v>
      </c>
    </row>
    <row r="336" ht="32.1" customHeight="1" spans="1:5">
      <c r="A336" s="431" t="s">
        <v>646</v>
      </c>
      <c r="B336" s="315" t="s">
        <v>647</v>
      </c>
      <c r="C336" s="316">
        <v>1</v>
      </c>
      <c r="D336" s="432"/>
      <c r="E336" s="312"/>
    </row>
    <row r="337" ht="32.1" customHeight="1" spans="1:5">
      <c r="A337" s="431" t="s">
        <v>648</v>
      </c>
      <c r="B337" s="315" t="s">
        <v>649</v>
      </c>
      <c r="C337" s="316"/>
      <c r="D337" s="432">
        <v>2</v>
      </c>
      <c r="E337" s="312"/>
    </row>
    <row r="338" ht="32.1" customHeight="1" spans="1:5">
      <c r="A338" s="431" t="s">
        <v>650</v>
      </c>
      <c r="B338" s="315" t="s">
        <v>240</v>
      </c>
      <c r="C338" s="316"/>
      <c r="D338" s="432"/>
      <c r="E338" s="312"/>
    </row>
    <row r="339" ht="32.1" customHeight="1" spans="1:5">
      <c r="A339" s="431" t="s">
        <v>651</v>
      </c>
      <c r="B339" s="315" t="s">
        <v>157</v>
      </c>
      <c r="C339" s="316">
        <v>144</v>
      </c>
      <c r="D339" s="316">
        <v>144</v>
      </c>
      <c r="E339" s="312">
        <f>(D339-C339)/C339</f>
        <v>0</v>
      </c>
    </row>
    <row r="340" ht="32.1" customHeight="1" spans="1:5">
      <c r="A340" s="431" t="s">
        <v>652</v>
      </c>
      <c r="B340" s="315" t="s">
        <v>653</v>
      </c>
      <c r="C340" s="316"/>
      <c r="D340" s="316">
        <v>1</v>
      </c>
      <c r="E340" s="312"/>
    </row>
    <row r="341" ht="32.1" customHeight="1" spans="1:5">
      <c r="A341" s="430" t="s">
        <v>654</v>
      </c>
      <c r="B341" s="310" t="s">
        <v>655</v>
      </c>
      <c r="C341" s="311"/>
      <c r="D341" s="311"/>
      <c r="E341" s="312"/>
    </row>
    <row r="342" ht="32.1" customHeight="1" spans="1:5">
      <c r="A342" s="431" t="s">
        <v>656</v>
      </c>
      <c r="B342" s="315" t="s">
        <v>139</v>
      </c>
      <c r="C342" s="316"/>
      <c r="D342" s="316"/>
      <c r="E342" s="312"/>
    </row>
    <row r="343" ht="32.1" customHeight="1" spans="1:5">
      <c r="A343" s="431" t="s">
        <v>657</v>
      </c>
      <c r="B343" s="315" t="s">
        <v>141</v>
      </c>
      <c r="C343" s="316">
        <v>0</v>
      </c>
      <c r="D343" s="316">
        <v>0</v>
      </c>
      <c r="E343" s="312"/>
    </row>
    <row r="344" ht="32.1" customHeight="1" spans="1:5">
      <c r="A344" s="431" t="s">
        <v>658</v>
      </c>
      <c r="B344" s="315" t="s">
        <v>143</v>
      </c>
      <c r="C344" s="316">
        <v>0</v>
      </c>
      <c r="D344" s="316">
        <v>0</v>
      </c>
      <c r="E344" s="312"/>
    </row>
    <row r="345" ht="32.1" customHeight="1" spans="1:5">
      <c r="A345" s="431" t="s">
        <v>659</v>
      </c>
      <c r="B345" s="315" t="s">
        <v>660</v>
      </c>
      <c r="C345" s="316"/>
      <c r="D345" s="316"/>
      <c r="E345" s="312"/>
    </row>
    <row r="346" ht="32.1" customHeight="1" spans="1:5">
      <c r="A346" s="431" t="s">
        <v>661</v>
      </c>
      <c r="B346" s="315" t="s">
        <v>662</v>
      </c>
      <c r="C346" s="316"/>
      <c r="D346" s="316"/>
      <c r="E346" s="312"/>
    </row>
    <row r="347" ht="32.1" customHeight="1" spans="1:5">
      <c r="A347" s="431" t="s">
        <v>663</v>
      </c>
      <c r="B347" s="315" t="s">
        <v>664</v>
      </c>
      <c r="C347" s="316"/>
      <c r="D347" s="316"/>
      <c r="E347" s="312"/>
    </row>
    <row r="348" ht="32.1" customHeight="1" spans="1:5">
      <c r="A348" s="431" t="s">
        <v>665</v>
      </c>
      <c r="B348" s="315" t="s">
        <v>240</v>
      </c>
      <c r="C348" s="316"/>
      <c r="D348" s="316"/>
      <c r="E348" s="312"/>
    </row>
    <row r="349" ht="32.1" customHeight="1" spans="1:5">
      <c r="A349" s="431" t="s">
        <v>666</v>
      </c>
      <c r="B349" s="315" t="s">
        <v>157</v>
      </c>
      <c r="C349" s="316">
        <v>0</v>
      </c>
      <c r="D349" s="316">
        <v>0</v>
      </c>
      <c r="E349" s="312"/>
    </row>
    <row r="350" ht="32.1" customHeight="1" spans="1:5">
      <c r="A350" s="431" t="s">
        <v>667</v>
      </c>
      <c r="B350" s="315" t="s">
        <v>668</v>
      </c>
      <c r="C350" s="316"/>
      <c r="D350" s="316"/>
      <c r="E350" s="312"/>
    </row>
    <row r="351" ht="32.1" customHeight="1" spans="1:5">
      <c r="A351" s="430" t="s">
        <v>669</v>
      </c>
      <c r="B351" s="310" t="s">
        <v>670</v>
      </c>
      <c r="C351" s="311"/>
      <c r="D351" s="311"/>
      <c r="E351" s="312"/>
    </row>
    <row r="352" ht="32.1" customHeight="1" spans="1:5">
      <c r="A352" s="431" t="s">
        <v>671</v>
      </c>
      <c r="B352" s="315" t="s">
        <v>139</v>
      </c>
      <c r="C352" s="316"/>
      <c r="D352" s="316"/>
      <c r="E352" s="312"/>
    </row>
    <row r="353" ht="32.1" customHeight="1" spans="1:5">
      <c r="A353" s="431" t="s">
        <v>672</v>
      </c>
      <c r="B353" s="315" t="s">
        <v>141</v>
      </c>
      <c r="C353" s="316">
        <v>0</v>
      </c>
      <c r="D353" s="316">
        <v>0</v>
      </c>
      <c r="E353" s="312"/>
    </row>
    <row r="354" ht="32.1" customHeight="1" spans="1:5">
      <c r="A354" s="431" t="s">
        <v>673</v>
      </c>
      <c r="B354" s="315" t="s">
        <v>143</v>
      </c>
      <c r="C354" s="316">
        <v>0</v>
      </c>
      <c r="D354" s="316">
        <v>0</v>
      </c>
      <c r="E354" s="312"/>
    </row>
    <row r="355" ht="32.1" customHeight="1" spans="1:5">
      <c r="A355" s="431" t="s">
        <v>674</v>
      </c>
      <c r="B355" s="315" t="s">
        <v>675</v>
      </c>
      <c r="C355" s="316"/>
      <c r="D355" s="316"/>
      <c r="E355" s="312"/>
    </row>
    <row r="356" ht="32.1" customHeight="1" spans="1:5">
      <c r="A356" s="431" t="s">
        <v>676</v>
      </c>
      <c r="B356" s="315" t="s">
        <v>677</v>
      </c>
      <c r="C356" s="316"/>
      <c r="D356" s="316"/>
      <c r="E356" s="312"/>
    </row>
    <row r="357" ht="32.1" customHeight="1" spans="1:5">
      <c r="A357" s="431" t="s">
        <v>678</v>
      </c>
      <c r="B357" s="315" t="s">
        <v>679</v>
      </c>
      <c r="C357" s="316"/>
      <c r="D357" s="316"/>
      <c r="E357" s="312"/>
    </row>
    <row r="358" ht="32.1" customHeight="1" spans="1:5">
      <c r="A358" s="431" t="s">
        <v>680</v>
      </c>
      <c r="B358" s="315" t="s">
        <v>240</v>
      </c>
      <c r="C358" s="316"/>
      <c r="D358" s="316"/>
      <c r="E358" s="312"/>
    </row>
    <row r="359" ht="32.1" customHeight="1" spans="1:5">
      <c r="A359" s="431" t="s">
        <v>681</v>
      </c>
      <c r="B359" s="315" t="s">
        <v>157</v>
      </c>
      <c r="C359" s="316">
        <v>0</v>
      </c>
      <c r="D359" s="316">
        <v>0</v>
      </c>
      <c r="E359" s="312"/>
    </row>
    <row r="360" ht="32.1" customHeight="1" spans="1:5">
      <c r="A360" s="431" t="s">
        <v>682</v>
      </c>
      <c r="B360" s="315" t="s">
        <v>683</v>
      </c>
      <c r="C360" s="316"/>
      <c r="D360" s="316"/>
      <c r="E360" s="312"/>
    </row>
    <row r="361" ht="32.1" customHeight="1" spans="1:5">
      <c r="A361" s="430" t="s">
        <v>684</v>
      </c>
      <c r="B361" s="310" t="s">
        <v>685</v>
      </c>
      <c r="C361" s="311"/>
      <c r="D361" s="311"/>
      <c r="E361" s="312"/>
    </row>
    <row r="362" ht="32.1" customHeight="1" spans="1:5">
      <c r="A362" s="431" t="s">
        <v>686</v>
      </c>
      <c r="B362" s="315" t="s">
        <v>139</v>
      </c>
      <c r="C362" s="316"/>
      <c r="D362" s="316"/>
      <c r="E362" s="312"/>
    </row>
    <row r="363" ht="32.1" customHeight="1" spans="1:5">
      <c r="A363" s="431" t="s">
        <v>687</v>
      </c>
      <c r="B363" s="315" t="s">
        <v>141</v>
      </c>
      <c r="C363" s="316">
        <v>0</v>
      </c>
      <c r="D363" s="316">
        <v>0</v>
      </c>
      <c r="E363" s="312"/>
    </row>
    <row r="364" ht="32.1" customHeight="1" spans="1:5">
      <c r="A364" s="431" t="s">
        <v>688</v>
      </c>
      <c r="B364" s="315" t="s">
        <v>143</v>
      </c>
      <c r="C364" s="316">
        <v>0</v>
      </c>
      <c r="D364" s="316">
        <v>0</v>
      </c>
      <c r="E364" s="312"/>
    </row>
    <row r="365" ht="32.1" customHeight="1" spans="1:5">
      <c r="A365" s="431" t="s">
        <v>689</v>
      </c>
      <c r="B365" s="315" t="s">
        <v>690</v>
      </c>
      <c r="C365" s="316">
        <v>0</v>
      </c>
      <c r="D365" s="316">
        <v>0</v>
      </c>
      <c r="E365" s="312"/>
    </row>
    <row r="366" ht="32.1" customHeight="1" spans="1:5">
      <c r="A366" s="431" t="s">
        <v>691</v>
      </c>
      <c r="B366" s="315" t="s">
        <v>692</v>
      </c>
      <c r="C366" s="316">
        <v>0</v>
      </c>
      <c r="D366" s="316">
        <v>0</v>
      </c>
      <c r="E366" s="312"/>
    </row>
    <row r="367" ht="32.1" customHeight="1" spans="1:5">
      <c r="A367" s="431" t="s">
        <v>693</v>
      </c>
      <c r="B367" s="315" t="s">
        <v>157</v>
      </c>
      <c r="C367" s="316"/>
      <c r="D367" s="316"/>
      <c r="E367" s="312"/>
    </row>
    <row r="368" ht="32.1" customHeight="1" spans="1:5">
      <c r="A368" s="431" t="s">
        <v>694</v>
      </c>
      <c r="B368" s="315" t="s">
        <v>695</v>
      </c>
      <c r="C368" s="316">
        <v>0</v>
      </c>
      <c r="D368" s="316">
        <v>0</v>
      </c>
      <c r="E368" s="312"/>
    </row>
    <row r="369" ht="32.1" customHeight="1" spans="1:5">
      <c r="A369" s="430" t="s">
        <v>696</v>
      </c>
      <c r="B369" s="310" t="s">
        <v>697</v>
      </c>
      <c r="C369" s="311">
        <f>SUM(C370:C374)</f>
        <v>0</v>
      </c>
      <c r="D369" s="311">
        <f>SUM(D370:D374)</f>
        <v>0</v>
      </c>
      <c r="E369" s="312"/>
    </row>
    <row r="370" ht="32.1" customHeight="1" spans="1:5">
      <c r="A370" s="431" t="s">
        <v>698</v>
      </c>
      <c r="B370" s="315" t="s">
        <v>139</v>
      </c>
      <c r="C370" s="316">
        <v>0</v>
      </c>
      <c r="D370" s="316">
        <v>0</v>
      </c>
      <c r="E370" s="312"/>
    </row>
    <row r="371" ht="32.1" customHeight="1" spans="1:5">
      <c r="A371" s="431" t="s">
        <v>699</v>
      </c>
      <c r="B371" s="315" t="s">
        <v>141</v>
      </c>
      <c r="C371" s="316">
        <v>0</v>
      </c>
      <c r="D371" s="316">
        <v>0</v>
      </c>
      <c r="E371" s="312"/>
    </row>
    <row r="372" ht="32.1" customHeight="1" spans="1:5">
      <c r="A372" s="431" t="s">
        <v>700</v>
      </c>
      <c r="B372" s="315" t="s">
        <v>240</v>
      </c>
      <c r="C372" s="316">
        <v>0</v>
      </c>
      <c r="D372" s="316">
        <v>0</v>
      </c>
      <c r="E372" s="312"/>
    </row>
    <row r="373" ht="32.1" customHeight="1" spans="1:5">
      <c r="A373" s="431" t="s">
        <v>701</v>
      </c>
      <c r="B373" s="315" t="s">
        <v>702</v>
      </c>
      <c r="C373" s="316">
        <v>0</v>
      </c>
      <c r="D373" s="316">
        <v>0</v>
      </c>
      <c r="E373" s="312"/>
    </row>
    <row r="374" ht="32.1" customHeight="1" spans="1:5">
      <c r="A374" s="431" t="s">
        <v>703</v>
      </c>
      <c r="B374" s="315" t="s">
        <v>704</v>
      </c>
      <c r="C374" s="316">
        <v>0</v>
      </c>
      <c r="D374" s="316">
        <v>0</v>
      </c>
      <c r="E374" s="312"/>
    </row>
    <row r="375" ht="32.1" customHeight="1" spans="1:5">
      <c r="A375" s="430" t="s">
        <v>705</v>
      </c>
      <c r="B375" s="310" t="s">
        <v>706</v>
      </c>
      <c r="C375" s="311">
        <f>SUM(C376:C377)</f>
        <v>2</v>
      </c>
      <c r="D375" s="311">
        <f>SUM(D376:D377)</f>
        <v>0</v>
      </c>
      <c r="E375" s="312">
        <f t="shared" ref="E375:E377" si="25">(D375-C375)/C375</f>
        <v>-1</v>
      </c>
    </row>
    <row r="376" ht="32.1" customHeight="1" spans="1:5">
      <c r="A376" s="431">
        <v>2049902</v>
      </c>
      <c r="B376" s="315" t="s">
        <v>707</v>
      </c>
      <c r="C376" s="316">
        <v>2</v>
      </c>
      <c r="D376" s="316"/>
      <c r="E376" s="312">
        <f t="shared" si="25"/>
        <v>-1</v>
      </c>
    </row>
    <row r="377" ht="32.1" customHeight="1" spans="1:5">
      <c r="A377" s="444" t="s">
        <v>708</v>
      </c>
      <c r="B377" s="315" t="s">
        <v>709</v>
      </c>
      <c r="C377" s="316"/>
      <c r="D377" s="316"/>
      <c r="E377" s="312" t="e">
        <f t="shared" si="25"/>
        <v>#DIV/0!</v>
      </c>
    </row>
    <row r="378" ht="32.1" customHeight="1" spans="1:5">
      <c r="A378" s="445" t="s">
        <v>710</v>
      </c>
      <c r="B378" s="446" t="s">
        <v>526</v>
      </c>
      <c r="C378" s="442"/>
      <c r="D378" s="442"/>
      <c r="E378" s="312"/>
    </row>
    <row r="379" ht="32.1" customHeight="1" spans="1:5">
      <c r="A379" s="445" t="s">
        <v>711</v>
      </c>
      <c r="B379" s="446" t="s">
        <v>712</v>
      </c>
      <c r="C379" s="442"/>
      <c r="D379" s="442"/>
      <c r="E379" s="312"/>
    </row>
    <row r="380" ht="32.1" customHeight="1" spans="1:5">
      <c r="A380" s="430" t="s">
        <v>78</v>
      </c>
      <c r="B380" s="310" t="s">
        <v>79</v>
      </c>
      <c r="C380" s="311">
        <f>C381+C386+C395+C401+C407+C411+C415+C419+C425+C432</f>
        <v>71021</v>
      </c>
      <c r="D380" s="311">
        <f>D381+D386+D395+D401+D407+D411+D415+D419+D425+D432</f>
        <v>86591</v>
      </c>
      <c r="E380" s="312">
        <f t="shared" ref="E380:E383" si="26">(D380-C380)/C380</f>
        <v>0.219</v>
      </c>
    </row>
    <row r="381" ht="32.1" customHeight="1" spans="1:5">
      <c r="A381" s="430" t="s">
        <v>713</v>
      </c>
      <c r="B381" s="310" t="s">
        <v>714</v>
      </c>
      <c r="C381" s="311">
        <f>SUM(C382:C385)</f>
        <v>1307</v>
      </c>
      <c r="D381" s="311">
        <f>SUM(D382:D385)</f>
        <v>1072</v>
      </c>
      <c r="E381" s="312">
        <f t="shared" si="26"/>
        <v>-0.18</v>
      </c>
    </row>
    <row r="382" ht="32.1" customHeight="1" spans="1:5">
      <c r="A382" s="431" t="s">
        <v>715</v>
      </c>
      <c r="B382" s="315" t="s">
        <v>139</v>
      </c>
      <c r="C382" s="316">
        <v>275</v>
      </c>
      <c r="D382" s="436">
        <v>241</v>
      </c>
      <c r="E382" s="312">
        <f t="shared" si="26"/>
        <v>-0.124</v>
      </c>
    </row>
    <row r="383" ht="32.1" customHeight="1" spans="1:5">
      <c r="A383" s="431" t="s">
        <v>716</v>
      </c>
      <c r="B383" s="315" t="s">
        <v>141</v>
      </c>
      <c r="C383" s="316"/>
      <c r="D383" s="436">
        <v>0</v>
      </c>
      <c r="E383" s="312" t="e">
        <f t="shared" si="26"/>
        <v>#DIV/0!</v>
      </c>
    </row>
    <row r="384" ht="32.1" customHeight="1" spans="1:5">
      <c r="A384" s="431" t="s">
        <v>717</v>
      </c>
      <c r="B384" s="315" t="s">
        <v>143</v>
      </c>
      <c r="C384" s="316"/>
      <c r="D384" s="436">
        <v>0</v>
      </c>
      <c r="E384" s="312"/>
    </row>
    <row r="385" ht="32.1" customHeight="1" spans="1:5">
      <c r="A385" s="431" t="s">
        <v>718</v>
      </c>
      <c r="B385" s="315" t="s">
        <v>719</v>
      </c>
      <c r="C385" s="316">
        <v>1032</v>
      </c>
      <c r="D385" s="436">
        <v>831</v>
      </c>
      <c r="E385" s="312"/>
    </row>
    <row r="386" ht="32.1" customHeight="1" spans="1:5">
      <c r="A386" s="430" t="s">
        <v>720</v>
      </c>
      <c r="B386" s="310" t="s">
        <v>721</v>
      </c>
      <c r="C386" s="311">
        <f>SUM(C387:C394)</f>
        <v>66153</v>
      </c>
      <c r="D386" s="311">
        <f>SUM(D387:D394)</f>
        <v>81452</v>
      </c>
      <c r="E386" s="312">
        <f t="shared" ref="E386:E390" si="27">(D386-C386)/C386</f>
        <v>0.231</v>
      </c>
    </row>
    <row r="387" ht="32.1" customHeight="1" spans="1:5">
      <c r="A387" s="431" t="s">
        <v>722</v>
      </c>
      <c r="B387" s="315" t="s">
        <v>723</v>
      </c>
      <c r="C387" s="316">
        <v>1529</v>
      </c>
      <c r="D387" s="438">
        <v>2708</v>
      </c>
      <c r="E387" s="312">
        <f t="shared" si="27"/>
        <v>0.771</v>
      </c>
    </row>
    <row r="388" ht="32.1" customHeight="1" spans="1:5">
      <c r="A388" s="431" t="s">
        <v>724</v>
      </c>
      <c r="B388" s="315" t="s">
        <v>725</v>
      </c>
      <c r="C388" s="316">
        <v>35522</v>
      </c>
      <c r="D388" s="438">
        <v>42693</v>
      </c>
      <c r="E388" s="312">
        <f t="shared" si="27"/>
        <v>0.202</v>
      </c>
    </row>
    <row r="389" ht="32.1" customHeight="1" spans="1:5">
      <c r="A389" s="431" t="s">
        <v>726</v>
      </c>
      <c r="B389" s="315" t="s">
        <v>727</v>
      </c>
      <c r="C389" s="316">
        <v>19774</v>
      </c>
      <c r="D389" s="438">
        <v>25872</v>
      </c>
      <c r="E389" s="312">
        <f t="shared" si="27"/>
        <v>0.308</v>
      </c>
    </row>
    <row r="390" ht="32.1" customHeight="1" spans="1:5">
      <c r="A390" s="431" t="s">
        <v>728</v>
      </c>
      <c r="B390" s="315" t="s">
        <v>729</v>
      </c>
      <c r="C390" s="316">
        <v>9131</v>
      </c>
      <c r="D390" s="438">
        <v>10130</v>
      </c>
      <c r="E390" s="312">
        <f t="shared" si="27"/>
        <v>0.109</v>
      </c>
    </row>
    <row r="391" ht="32.1" customHeight="1" spans="1:5">
      <c r="A391" s="431" t="s">
        <v>730</v>
      </c>
      <c r="B391" s="315" t="s">
        <v>731</v>
      </c>
      <c r="C391" s="316">
        <v>71</v>
      </c>
      <c r="D391" s="436"/>
      <c r="E391" s="312"/>
    </row>
    <row r="392" ht="32.1" customHeight="1" spans="1:5">
      <c r="A392" s="431" t="s">
        <v>732</v>
      </c>
      <c r="B392" s="315" t="s">
        <v>733</v>
      </c>
      <c r="C392" s="316">
        <v>0</v>
      </c>
      <c r="D392" s="436"/>
      <c r="E392" s="312"/>
    </row>
    <row r="393" ht="32.1" customHeight="1" spans="1:5">
      <c r="A393" s="431" t="s">
        <v>734</v>
      </c>
      <c r="B393" s="315" t="s">
        <v>735</v>
      </c>
      <c r="C393" s="316">
        <v>0</v>
      </c>
      <c r="D393" s="316">
        <v>0</v>
      </c>
      <c r="E393" s="312"/>
    </row>
    <row r="394" ht="32.1" customHeight="1" spans="1:5">
      <c r="A394" s="431" t="s">
        <v>736</v>
      </c>
      <c r="B394" s="315" t="s">
        <v>737</v>
      </c>
      <c r="C394" s="316">
        <v>126</v>
      </c>
      <c r="D394" s="316">
        <v>49</v>
      </c>
      <c r="E394" s="312"/>
    </row>
    <row r="395" ht="32.1" customHeight="1" spans="1:5">
      <c r="A395" s="430" t="s">
        <v>738</v>
      </c>
      <c r="B395" s="310" t="s">
        <v>739</v>
      </c>
      <c r="C395" s="311">
        <f>SUM(C396:C400)</f>
        <v>1842</v>
      </c>
      <c r="D395" s="311">
        <f>SUM(D396:D400)</f>
        <v>2251</v>
      </c>
      <c r="E395" s="312">
        <f>(D395-C395)/C395</f>
        <v>0.222</v>
      </c>
    </row>
    <row r="396" ht="32.1" customHeight="1" spans="1:5">
      <c r="A396" s="431" t="s">
        <v>740</v>
      </c>
      <c r="B396" s="315" t="s">
        <v>741</v>
      </c>
      <c r="C396" s="316">
        <v>0</v>
      </c>
      <c r="D396" s="316">
        <v>0</v>
      </c>
      <c r="E396" s="312"/>
    </row>
    <row r="397" ht="32.1" customHeight="1" spans="1:5">
      <c r="A397" s="431" t="s">
        <v>742</v>
      </c>
      <c r="B397" s="315" t="s">
        <v>743</v>
      </c>
      <c r="C397" s="316">
        <v>1842</v>
      </c>
      <c r="D397" s="316">
        <v>2251</v>
      </c>
      <c r="E397" s="312">
        <f>(D397-C397)/C397</f>
        <v>0.222</v>
      </c>
    </row>
    <row r="398" ht="32.1" customHeight="1" spans="1:5">
      <c r="A398" s="431" t="s">
        <v>744</v>
      </c>
      <c r="B398" s="315" t="s">
        <v>745</v>
      </c>
      <c r="C398" s="316"/>
      <c r="D398" s="316"/>
      <c r="E398" s="312"/>
    </row>
    <row r="399" ht="32.1" customHeight="1" spans="1:5">
      <c r="A399" s="431" t="s">
        <v>746</v>
      </c>
      <c r="B399" s="315" t="s">
        <v>747</v>
      </c>
      <c r="C399" s="316"/>
      <c r="D399" s="316"/>
      <c r="E399" s="312"/>
    </row>
    <row r="400" ht="32.1" customHeight="1" spans="1:5">
      <c r="A400" s="431" t="s">
        <v>748</v>
      </c>
      <c r="B400" s="315" t="s">
        <v>749</v>
      </c>
      <c r="C400" s="316"/>
      <c r="D400" s="316"/>
      <c r="E400" s="312"/>
    </row>
    <row r="401" ht="32.1" customHeight="1" spans="1:5">
      <c r="A401" s="430" t="s">
        <v>750</v>
      </c>
      <c r="B401" s="310" t="s">
        <v>751</v>
      </c>
      <c r="C401" s="311"/>
      <c r="D401" s="311"/>
      <c r="E401" s="312"/>
    </row>
    <row r="402" ht="32.1" customHeight="1" spans="1:5">
      <c r="A402" s="431" t="s">
        <v>752</v>
      </c>
      <c r="B402" s="315" t="s">
        <v>753</v>
      </c>
      <c r="C402" s="316">
        <v>0</v>
      </c>
      <c r="D402" s="316">
        <v>0</v>
      </c>
      <c r="E402" s="312"/>
    </row>
    <row r="403" ht="32.1" customHeight="1" spans="1:5">
      <c r="A403" s="431" t="s">
        <v>754</v>
      </c>
      <c r="B403" s="315" t="s">
        <v>755</v>
      </c>
      <c r="C403" s="316"/>
      <c r="D403" s="316"/>
      <c r="E403" s="312"/>
    </row>
    <row r="404" ht="32.1" customHeight="1" spans="1:5">
      <c r="A404" s="431" t="s">
        <v>756</v>
      </c>
      <c r="B404" s="315" t="s">
        <v>757</v>
      </c>
      <c r="C404" s="316">
        <v>0</v>
      </c>
      <c r="D404" s="316">
        <v>0</v>
      </c>
      <c r="E404" s="312"/>
    </row>
    <row r="405" ht="32.1" customHeight="1" spans="1:5">
      <c r="A405" s="431" t="s">
        <v>758</v>
      </c>
      <c r="B405" s="315" t="s">
        <v>759</v>
      </c>
      <c r="C405" s="316">
        <v>0</v>
      </c>
      <c r="D405" s="316">
        <v>0</v>
      </c>
      <c r="E405" s="312"/>
    </row>
    <row r="406" ht="32.1" customHeight="1" spans="1:5">
      <c r="A406" s="431" t="s">
        <v>760</v>
      </c>
      <c r="B406" s="315" t="s">
        <v>761</v>
      </c>
      <c r="C406" s="316">
        <v>0</v>
      </c>
      <c r="D406" s="316">
        <v>0</v>
      </c>
      <c r="E406" s="312"/>
    </row>
    <row r="407" ht="32.1" customHeight="1" spans="1:5">
      <c r="A407" s="430" t="s">
        <v>762</v>
      </c>
      <c r="B407" s="310" t="s">
        <v>763</v>
      </c>
      <c r="C407" s="311"/>
      <c r="D407" s="311"/>
      <c r="E407" s="312"/>
    </row>
    <row r="408" ht="32.1" customHeight="1" spans="1:5">
      <c r="A408" s="431" t="s">
        <v>764</v>
      </c>
      <c r="B408" s="315" t="s">
        <v>765</v>
      </c>
      <c r="C408" s="316"/>
      <c r="D408" s="316"/>
      <c r="E408" s="312"/>
    </row>
    <row r="409" ht="32.1" customHeight="1" spans="1:5">
      <c r="A409" s="431" t="s">
        <v>766</v>
      </c>
      <c r="B409" s="315" t="s">
        <v>767</v>
      </c>
      <c r="C409" s="316">
        <v>0</v>
      </c>
      <c r="D409" s="316">
        <v>0</v>
      </c>
      <c r="E409" s="312"/>
    </row>
    <row r="410" ht="32.1" customHeight="1" spans="1:5">
      <c r="A410" s="431" t="s">
        <v>768</v>
      </c>
      <c r="B410" s="315" t="s">
        <v>769</v>
      </c>
      <c r="C410" s="316">
        <v>0</v>
      </c>
      <c r="D410" s="316">
        <v>0</v>
      </c>
      <c r="E410" s="312"/>
    </row>
    <row r="411" ht="32.1" customHeight="1" spans="1:5">
      <c r="A411" s="430" t="s">
        <v>770</v>
      </c>
      <c r="B411" s="310" t="s">
        <v>771</v>
      </c>
      <c r="C411" s="311">
        <f>SUM(C412:C414)</f>
        <v>0</v>
      </c>
      <c r="D411" s="311">
        <f>SUM(D412:D414)</f>
        <v>0</v>
      </c>
      <c r="E411" s="312"/>
    </row>
    <row r="412" ht="32.1" customHeight="1" spans="1:5">
      <c r="A412" s="431" t="s">
        <v>772</v>
      </c>
      <c r="B412" s="315" t="s">
        <v>773</v>
      </c>
      <c r="C412" s="316">
        <v>0</v>
      </c>
      <c r="D412" s="316">
        <v>0</v>
      </c>
      <c r="E412" s="312"/>
    </row>
    <row r="413" ht="32.1" customHeight="1" spans="1:5">
      <c r="A413" s="431" t="s">
        <v>774</v>
      </c>
      <c r="B413" s="315" t="s">
        <v>775</v>
      </c>
      <c r="C413" s="316">
        <v>0</v>
      </c>
      <c r="D413" s="316">
        <v>0</v>
      </c>
      <c r="E413" s="312"/>
    </row>
    <row r="414" ht="32.1" customHeight="1" spans="1:5">
      <c r="A414" s="431" t="s">
        <v>776</v>
      </c>
      <c r="B414" s="315" t="s">
        <v>777</v>
      </c>
      <c r="C414" s="316">
        <v>0</v>
      </c>
      <c r="D414" s="316">
        <v>0</v>
      </c>
      <c r="E414" s="312"/>
    </row>
    <row r="415" ht="32.1" customHeight="1" spans="1:5">
      <c r="A415" s="430" t="s">
        <v>778</v>
      </c>
      <c r="B415" s="310" t="s">
        <v>779</v>
      </c>
      <c r="C415" s="311">
        <f>SUM(C416:C418)</f>
        <v>440</v>
      </c>
      <c r="D415" s="311">
        <f>SUM(D416:D418)</f>
        <v>692</v>
      </c>
      <c r="E415" s="312">
        <f t="shared" ref="E415:E421" si="28">(D415-C415)/C415</f>
        <v>0.573</v>
      </c>
    </row>
    <row r="416" ht="32.1" customHeight="1" spans="1:5">
      <c r="A416" s="431" t="s">
        <v>780</v>
      </c>
      <c r="B416" s="315" t="s">
        <v>781</v>
      </c>
      <c r="C416" s="316">
        <v>440</v>
      </c>
      <c r="D416" s="316">
        <v>692</v>
      </c>
      <c r="E416" s="312">
        <f t="shared" si="28"/>
        <v>0.573</v>
      </c>
    </row>
    <row r="417" ht="32.1" customHeight="1" spans="1:5">
      <c r="A417" s="431" t="s">
        <v>782</v>
      </c>
      <c r="B417" s="315" t="s">
        <v>783</v>
      </c>
      <c r="C417" s="316">
        <v>0</v>
      </c>
      <c r="D417" s="316">
        <v>0</v>
      </c>
      <c r="E417" s="312"/>
    </row>
    <row r="418" ht="32.1" customHeight="1" spans="1:5">
      <c r="A418" s="431" t="s">
        <v>784</v>
      </c>
      <c r="B418" s="315" t="s">
        <v>785</v>
      </c>
      <c r="C418" s="316">
        <v>0</v>
      </c>
      <c r="D418" s="316">
        <v>0</v>
      </c>
      <c r="E418" s="312"/>
    </row>
    <row r="419" ht="32.1" customHeight="1" spans="1:5">
      <c r="A419" s="430" t="s">
        <v>786</v>
      </c>
      <c r="B419" s="310" t="s">
        <v>787</v>
      </c>
      <c r="C419" s="311">
        <f>SUM(C420:C424)</f>
        <v>328</v>
      </c>
      <c r="D419" s="311">
        <f>SUM(D420:D424)</f>
        <v>127</v>
      </c>
      <c r="E419" s="312">
        <f t="shared" si="28"/>
        <v>-0.613</v>
      </c>
    </row>
    <row r="420" ht="32.1" customHeight="1" spans="1:5">
      <c r="A420" s="431" t="s">
        <v>788</v>
      </c>
      <c r="B420" s="315" t="s">
        <v>789</v>
      </c>
      <c r="C420" s="316">
        <v>197</v>
      </c>
      <c r="D420" s="432"/>
      <c r="E420" s="312">
        <f t="shared" si="28"/>
        <v>-1</v>
      </c>
    </row>
    <row r="421" ht="32.1" customHeight="1" spans="1:5">
      <c r="A421" s="431" t="s">
        <v>790</v>
      </c>
      <c r="B421" s="315" t="s">
        <v>791</v>
      </c>
      <c r="C421" s="316">
        <v>131</v>
      </c>
      <c r="D421" s="432">
        <v>127</v>
      </c>
      <c r="E421" s="312">
        <f t="shared" si="28"/>
        <v>-0.031</v>
      </c>
    </row>
    <row r="422" ht="32.1" customHeight="1" spans="1:5">
      <c r="A422" s="431" t="s">
        <v>792</v>
      </c>
      <c r="B422" s="315" t="s">
        <v>793</v>
      </c>
      <c r="C422" s="316"/>
      <c r="D422" s="432">
        <v>0</v>
      </c>
      <c r="E422" s="312"/>
    </row>
    <row r="423" ht="32.1" customHeight="1" spans="1:5">
      <c r="A423" s="431" t="s">
        <v>794</v>
      </c>
      <c r="B423" s="315" t="s">
        <v>795</v>
      </c>
      <c r="C423" s="316">
        <v>0</v>
      </c>
      <c r="D423" s="432">
        <v>0</v>
      </c>
      <c r="E423" s="312"/>
    </row>
    <row r="424" ht="32.1" customHeight="1" spans="1:5">
      <c r="A424" s="431" t="s">
        <v>796</v>
      </c>
      <c r="B424" s="315" t="s">
        <v>797</v>
      </c>
      <c r="C424" s="316">
        <v>0</v>
      </c>
      <c r="D424" s="432">
        <v>0</v>
      </c>
      <c r="E424" s="312"/>
    </row>
    <row r="425" ht="32.1" customHeight="1" spans="1:5">
      <c r="A425" s="430" t="s">
        <v>798</v>
      </c>
      <c r="B425" s="310" t="s">
        <v>799</v>
      </c>
      <c r="C425" s="311">
        <f>SUM(C426:C431)</f>
        <v>898</v>
      </c>
      <c r="D425" s="311">
        <f>SUM(D426:D431)</f>
        <v>897</v>
      </c>
      <c r="E425" s="312">
        <f>(D425-C425)/C425</f>
        <v>-0.001</v>
      </c>
    </row>
    <row r="426" ht="32.1" customHeight="1" spans="1:5">
      <c r="A426" s="431" t="s">
        <v>800</v>
      </c>
      <c r="B426" s="315" t="s">
        <v>801</v>
      </c>
      <c r="C426" s="316">
        <v>0</v>
      </c>
      <c r="D426" s="316">
        <v>0</v>
      </c>
      <c r="E426" s="312"/>
    </row>
    <row r="427" ht="32.1" customHeight="1" spans="1:5">
      <c r="A427" s="431" t="s">
        <v>802</v>
      </c>
      <c r="B427" s="315" t="s">
        <v>803</v>
      </c>
      <c r="C427" s="316">
        <v>0</v>
      </c>
      <c r="D427" s="316">
        <v>0</v>
      </c>
      <c r="E427" s="312"/>
    </row>
    <row r="428" ht="32.1" customHeight="1" spans="1:5">
      <c r="A428" s="431" t="s">
        <v>804</v>
      </c>
      <c r="B428" s="315" t="s">
        <v>805</v>
      </c>
      <c r="C428" s="316">
        <v>0</v>
      </c>
      <c r="D428" s="316">
        <v>0</v>
      </c>
      <c r="E428" s="312"/>
    </row>
    <row r="429" ht="32.1" customHeight="1" spans="1:5">
      <c r="A429" s="431" t="s">
        <v>806</v>
      </c>
      <c r="B429" s="315" t="s">
        <v>807</v>
      </c>
      <c r="C429" s="316">
        <v>0</v>
      </c>
      <c r="D429" s="316">
        <v>0</v>
      </c>
      <c r="E429" s="312"/>
    </row>
    <row r="430" ht="32.1" customHeight="1" spans="1:5">
      <c r="A430" s="431" t="s">
        <v>808</v>
      </c>
      <c r="B430" s="315" t="s">
        <v>809</v>
      </c>
      <c r="C430" s="316">
        <v>0</v>
      </c>
      <c r="D430" s="316">
        <v>0</v>
      </c>
      <c r="E430" s="312"/>
    </row>
    <row r="431" ht="32.1" customHeight="1" spans="1:5">
      <c r="A431" s="431" t="s">
        <v>810</v>
      </c>
      <c r="B431" s="315" t="s">
        <v>811</v>
      </c>
      <c r="C431" s="316">
        <v>898</v>
      </c>
      <c r="D431" s="438">
        <v>897</v>
      </c>
      <c r="E431" s="312">
        <f t="shared" ref="E431:E433" si="29">(D431-C431)/C431</f>
        <v>-0.001</v>
      </c>
    </row>
    <row r="432" ht="32.1" customHeight="1" spans="1:5">
      <c r="A432" s="430" t="s">
        <v>812</v>
      </c>
      <c r="B432" s="310" t="s">
        <v>813</v>
      </c>
      <c r="C432" s="311">
        <f>SUM(C433)</f>
        <v>53</v>
      </c>
      <c r="D432" s="311">
        <f>SUM(D433)</f>
        <v>100</v>
      </c>
      <c r="E432" s="312">
        <f t="shared" si="29"/>
        <v>0.887</v>
      </c>
    </row>
    <row r="433" ht="32.1" customHeight="1" spans="1:5">
      <c r="A433" s="315">
        <v>2059999</v>
      </c>
      <c r="B433" s="315" t="s">
        <v>814</v>
      </c>
      <c r="C433" s="316">
        <v>53</v>
      </c>
      <c r="D433" s="316">
        <v>100</v>
      </c>
      <c r="E433" s="312">
        <f t="shared" si="29"/>
        <v>0.887</v>
      </c>
    </row>
    <row r="434" ht="32.1" customHeight="1" spans="1:5">
      <c r="A434" s="440" t="s">
        <v>815</v>
      </c>
      <c r="B434" s="441" t="s">
        <v>526</v>
      </c>
      <c r="C434" s="442"/>
      <c r="D434" s="442"/>
      <c r="E434" s="312"/>
    </row>
    <row r="435" ht="32.1" customHeight="1" spans="1:5">
      <c r="A435" s="440" t="s">
        <v>816</v>
      </c>
      <c r="B435" s="441" t="s">
        <v>817</v>
      </c>
      <c r="C435" s="442"/>
      <c r="D435" s="442"/>
      <c r="E435" s="312"/>
    </row>
    <row r="436" ht="32.1" customHeight="1" spans="1:5">
      <c r="A436" s="430" t="s">
        <v>80</v>
      </c>
      <c r="B436" s="310" t="s">
        <v>81</v>
      </c>
      <c r="C436" s="311">
        <f>C437+C442+C451+C457+C462+C467+C472+C479+C483+C487</f>
        <v>559</v>
      </c>
      <c r="D436" s="311">
        <f>D437+D442+D451+D457+D462+D467+D472+D479+D483+D487</f>
        <v>829</v>
      </c>
      <c r="E436" s="312">
        <f t="shared" ref="E436:E438" si="30">(D436-C436)/C436</f>
        <v>0.483</v>
      </c>
    </row>
    <row r="437" ht="32.1" customHeight="1" spans="1:5">
      <c r="A437" s="430" t="s">
        <v>818</v>
      </c>
      <c r="B437" s="310" t="s">
        <v>819</v>
      </c>
      <c r="C437" s="311">
        <f>SUM(C438:C441)</f>
        <v>277</v>
      </c>
      <c r="D437" s="311">
        <f>SUM(D438:D441)</f>
        <v>302</v>
      </c>
      <c r="E437" s="312">
        <f t="shared" si="30"/>
        <v>0.09</v>
      </c>
    </row>
    <row r="438" ht="32.1" customHeight="1" spans="1:5">
      <c r="A438" s="431" t="s">
        <v>820</v>
      </c>
      <c r="B438" s="315" t="s">
        <v>139</v>
      </c>
      <c r="C438" s="316">
        <v>191</v>
      </c>
      <c r="D438" s="436">
        <v>184</v>
      </c>
      <c r="E438" s="312">
        <f t="shared" si="30"/>
        <v>-0.037</v>
      </c>
    </row>
    <row r="439" ht="32.1" customHeight="1" spans="1:5">
      <c r="A439" s="431" t="s">
        <v>821</v>
      </c>
      <c r="B439" s="315" t="s">
        <v>141</v>
      </c>
      <c r="C439" s="316">
        <v>1</v>
      </c>
      <c r="D439" s="436">
        <v>1</v>
      </c>
      <c r="E439" s="312"/>
    </row>
    <row r="440" ht="32.1" customHeight="1" spans="1:5">
      <c r="A440" s="431" t="s">
        <v>822</v>
      </c>
      <c r="B440" s="315" t="s">
        <v>143</v>
      </c>
      <c r="C440" s="316"/>
      <c r="D440" s="436"/>
      <c r="E440" s="312"/>
    </row>
    <row r="441" ht="32.1" customHeight="1" spans="1:5">
      <c r="A441" s="431" t="s">
        <v>823</v>
      </c>
      <c r="B441" s="315" t="s">
        <v>824</v>
      </c>
      <c r="C441" s="316">
        <v>85</v>
      </c>
      <c r="D441" s="436">
        <v>117</v>
      </c>
      <c r="E441" s="312">
        <f>(D441-C441)/C441</f>
        <v>0.376</v>
      </c>
    </row>
    <row r="442" ht="32.1" customHeight="1" spans="1:5">
      <c r="A442" s="430" t="s">
        <v>825</v>
      </c>
      <c r="B442" s="310" t="s">
        <v>826</v>
      </c>
      <c r="C442" s="311"/>
      <c r="D442" s="311"/>
      <c r="E442" s="312"/>
    </row>
    <row r="443" ht="32.1" customHeight="1" spans="1:5">
      <c r="A443" s="431" t="s">
        <v>827</v>
      </c>
      <c r="B443" s="315" t="s">
        <v>828</v>
      </c>
      <c r="C443" s="316"/>
      <c r="D443" s="316"/>
      <c r="E443" s="312"/>
    </row>
    <row r="444" ht="32.1" customHeight="1" spans="1:5">
      <c r="A444" s="431" t="s">
        <v>829</v>
      </c>
      <c r="B444" s="315" t="s">
        <v>830</v>
      </c>
      <c r="C444" s="316">
        <v>0</v>
      </c>
      <c r="D444" s="316">
        <v>0</v>
      </c>
      <c r="E444" s="312"/>
    </row>
    <row r="445" ht="32.1" customHeight="1" spans="1:5">
      <c r="A445" s="431" t="s">
        <v>831</v>
      </c>
      <c r="B445" s="315" t="s">
        <v>832</v>
      </c>
      <c r="C445" s="316">
        <v>0</v>
      </c>
      <c r="D445" s="316">
        <v>0</v>
      </c>
      <c r="E445" s="312"/>
    </row>
    <row r="446" ht="32.1" customHeight="1" spans="1:5">
      <c r="A446" s="431" t="s">
        <v>833</v>
      </c>
      <c r="B446" s="315" t="s">
        <v>834</v>
      </c>
      <c r="C446" s="316">
        <v>0</v>
      </c>
      <c r="D446" s="316">
        <v>0</v>
      </c>
      <c r="E446" s="312"/>
    </row>
    <row r="447" ht="32.1" customHeight="1" spans="1:5">
      <c r="A447" s="431" t="s">
        <v>835</v>
      </c>
      <c r="B447" s="315" t="s">
        <v>836</v>
      </c>
      <c r="C447" s="316"/>
      <c r="D447" s="316"/>
      <c r="E447" s="312"/>
    </row>
    <row r="448" ht="32.1" customHeight="1" spans="1:5">
      <c r="A448" s="431" t="s">
        <v>837</v>
      </c>
      <c r="B448" s="315" t="s">
        <v>838</v>
      </c>
      <c r="C448" s="316">
        <v>0</v>
      </c>
      <c r="D448" s="316">
        <v>0</v>
      </c>
      <c r="E448" s="312"/>
    </row>
    <row r="449" ht="32.1" customHeight="1" spans="1:5">
      <c r="A449" s="437">
        <v>2060208</v>
      </c>
      <c r="B449" s="447" t="s">
        <v>839</v>
      </c>
      <c r="C449" s="316">
        <v>0</v>
      </c>
      <c r="D449" s="316">
        <v>0</v>
      </c>
      <c r="E449" s="312"/>
    </row>
    <row r="450" ht="32.1" customHeight="1" spans="1:5">
      <c r="A450" s="431" t="s">
        <v>840</v>
      </c>
      <c r="B450" s="315" t="s">
        <v>841</v>
      </c>
      <c r="C450" s="316"/>
      <c r="D450" s="316"/>
      <c r="E450" s="312"/>
    </row>
    <row r="451" ht="32.1" customHeight="1" spans="1:5">
      <c r="A451" s="430" t="s">
        <v>842</v>
      </c>
      <c r="B451" s="310" t="s">
        <v>843</v>
      </c>
      <c r="C451" s="311"/>
      <c r="D451" s="311"/>
      <c r="E451" s="312"/>
    </row>
    <row r="452" ht="32.1" customHeight="1" spans="1:5">
      <c r="A452" s="431" t="s">
        <v>844</v>
      </c>
      <c r="B452" s="315" t="s">
        <v>828</v>
      </c>
      <c r="C452" s="316"/>
      <c r="D452" s="316"/>
      <c r="E452" s="312"/>
    </row>
    <row r="453" ht="32.1" customHeight="1" spans="1:5">
      <c r="A453" s="431" t="s">
        <v>845</v>
      </c>
      <c r="B453" s="315" t="s">
        <v>846</v>
      </c>
      <c r="C453" s="316"/>
      <c r="D453" s="316"/>
      <c r="E453" s="312"/>
    </row>
    <row r="454" ht="32.1" customHeight="1" spans="1:5">
      <c r="A454" s="431" t="s">
        <v>847</v>
      </c>
      <c r="B454" s="315" t="s">
        <v>848</v>
      </c>
      <c r="C454" s="316">
        <v>0</v>
      </c>
      <c r="D454" s="316">
        <v>0</v>
      </c>
      <c r="E454" s="312"/>
    </row>
    <row r="455" ht="32.1" customHeight="1" spans="1:5">
      <c r="A455" s="431" t="s">
        <v>849</v>
      </c>
      <c r="B455" s="315" t="s">
        <v>850</v>
      </c>
      <c r="C455" s="316">
        <v>0</v>
      </c>
      <c r="D455" s="316">
        <v>0</v>
      </c>
      <c r="E455" s="312"/>
    </row>
    <row r="456" ht="32.1" customHeight="1" spans="1:5">
      <c r="A456" s="431" t="s">
        <v>851</v>
      </c>
      <c r="B456" s="315" t="s">
        <v>852</v>
      </c>
      <c r="C456" s="316">
        <v>0</v>
      </c>
      <c r="D456" s="316">
        <v>0</v>
      </c>
      <c r="E456" s="312"/>
    </row>
    <row r="457" ht="32.1" customHeight="1" spans="1:5">
      <c r="A457" s="430" t="s">
        <v>853</v>
      </c>
      <c r="B457" s="310" t="s">
        <v>854</v>
      </c>
      <c r="C457" s="311">
        <f>SUM(C458:C461)</f>
        <v>172</v>
      </c>
      <c r="D457" s="311">
        <f>SUM(D458:D461)</f>
        <v>404</v>
      </c>
      <c r="E457" s="312">
        <f>(D457-C457)/C457</f>
        <v>1.349</v>
      </c>
    </row>
    <row r="458" ht="32.1" customHeight="1" spans="1:5">
      <c r="A458" s="431" t="s">
        <v>855</v>
      </c>
      <c r="B458" s="315" t="s">
        <v>828</v>
      </c>
      <c r="C458" s="316"/>
      <c r="D458" s="316"/>
      <c r="E458" s="312"/>
    </row>
    <row r="459" ht="32.1" customHeight="1" spans="1:5">
      <c r="A459" s="431" t="s">
        <v>856</v>
      </c>
      <c r="B459" s="315" t="s">
        <v>857</v>
      </c>
      <c r="C459" s="316"/>
      <c r="D459" s="316"/>
      <c r="E459" s="312"/>
    </row>
    <row r="460" ht="32.1" customHeight="1" spans="1:5">
      <c r="A460" s="448">
        <v>2060405</v>
      </c>
      <c r="B460" s="315" t="s">
        <v>858</v>
      </c>
      <c r="C460" s="316"/>
      <c r="D460" s="316"/>
      <c r="E460" s="312"/>
    </row>
    <row r="461" ht="32.1" customHeight="1" spans="1:5">
      <c r="A461" s="431" t="s">
        <v>859</v>
      </c>
      <c r="B461" s="315" t="s">
        <v>860</v>
      </c>
      <c r="C461" s="316">
        <v>172</v>
      </c>
      <c r="D461" s="436">
        <v>404</v>
      </c>
      <c r="E461" s="312">
        <f>(D461-C461)/C461</f>
        <v>1.349</v>
      </c>
    </row>
    <row r="462" ht="32.1" customHeight="1" spans="1:5">
      <c r="A462" s="430" t="s">
        <v>861</v>
      </c>
      <c r="B462" s="310" t="s">
        <v>862</v>
      </c>
      <c r="C462" s="311"/>
      <c r="D462" s="311"/>
      <c r="E462" s="312"/>
    </row>
    <row r="463" ht="32.1" customHeight="1" spans="1:5">
      <c r="A463" s="431" t="s">
        <v>863</v>
      </c>
      <c r="B463" s="315" t="s">
        <v>828</v>
      </c>
      <c r="C463" s="316"/>
      <c r="D463" s="316"/>
      <c r="E463" s="312"/>
    </row>
    <row r="464" ht="32.1" customHeight="1" spans="1:5">
      <c r="A464" s="431" t="s">
        <v>864</v>
      </c>
      <c r="B464" s="315" t="s">
        <v>865</v>
      </c>
      <c r="C464" s="316">
        <v>0</v>
      </c>
      <c r="D464" s="316">
        <v>0</v>
      </c>
      <c r="E464" s="312"/>
    </row>
    <row r="465" ht="32.1" customHeight="1" spans="1:5">
      <c r="A465" s="431" t="s">
        <v>866</v>
      </c>
      <c r="B465" s="315" t="s">
        <v>867</v>
      </c>
      <c r="C465" s="316"/>
      <c r="D465" s="316"/>
      <c r="E465" s="312"/>
    </row>
    <row r="466" ht="32.1" customHeight="1" spans="1:5">
      <c r="A466" s="431" t="s">
        <v>868</v>
      </c>
      <c r="B466" s="315" t="s">
        <v>869</v>
      </c>
      <c r="C466" s="316"/>
      <c r="D466" s="316"/>
      <c r="E466" s="312"/>
    </row>
    <row r="467" ht="32.1" customHeight="1" spans="1:5">
      <c r="A467" s="430" t="s">
        <v>870</v>
      </c>
      <c r="B467" s="310" t="s">
        <v>871</v>
      </c>
      <c r="C467" s="311"/>
      <c r="D467" s="311"/>
      <c r="E467" s="312"/>
    </row>
    <row r="468" ht="32.1" customHeight="1" spans="1:5">
      <c r="A468" s="431" t="s">
        <v>872</v>
      </c>
      <c r="B468" s="315" t="s">
        <v>873</v>
      </c>
      <c r="C468" s="316"/>
      <c r="D468" s="316"/>
      <c r="E468" s="312"/>
    </row>
    <row r="469" ht="32.1" customHeight="1" spans="1:5">
      <c r="A469" s="431" t="s">
        <v>874</v>
      </c>
      <c r="B469" s="315" t="s">
        <v>875</v>
      </c>
      <c r="C469" s="316"/>
      <c r="D469" s="316"/>
      <c r="E469" s="312"/>
    </row>
    <row r="470" ht="32.1" customHeight="1" spans="1:5">
      <c r="A470" s="431" t="s">
        <v>876</v>
      </c>
      <c r="B470" s="315" t="s">
        <v>877</v>
      </c>
      <c r="C470" s="316">
        <v>0</v>
      </c>
      <c r="D470" s="316">
        <v>0</v>
      </c>
      <c r="E470" s="312"/>
    </row>
    <row r="471" ht="32.1" customHeight="1" spans="1:5">
      <c r="A471" s="431" t="s">
        <v>878</v>
      </c>
      <c r="B471" s="315" t="s">
        <v>879</v>
      </c>
      <c r="C471" s="316"/>
      <c r="D471" s="316"/>
      <c r="E471" s="312"/>
    </row>
    <row r="472" ht="32.1" customHeight="1" spans="1:5">
      <c r="A472" s="430" t="s">
        <v>880</v>
      </c>
      <c r="B472" s="310" t="s">
        <v>881</v>
      </c>
      <c r="C472" s="311">
        <f>SUM(C473:C478)</f>
        <v>92</v>
      </c>
      <c r="D472" s="311">
        <f>SUM(D473:D478)</f>
        <v>123</v>
      </c>
      <c r="E472" s="312">
        <f>(D472-C472)/C472</f>
        <v>0.337</v>
      </c>
    </row>
    <row r="473" ht="32.1" customHeight="1" spans="1:5">
      <c r="A473" s="431" t="s">
        <v>882</v>
      </c>
      <c r="B473" s="315" t="s">
        <v>828</v>
      </c>
      <c r="C473" s="316"/>
      <c r="D473" s="436">
        <v>0</v>
      </c>
      <c r="E473" s="312"/>
    </row>
    <row r="474" ht="32.1" customHeight="1" spans="1:5">
      <c r="A474" s="431" t="s">
        <v>883</v>
      </c>
      <c r="B474" s="315" t="s">
        <v>884</v>
      </c>
      <c r="C474" s="316">
        <v>64</v>
      </c>
      <c r="D474" s="436">
        <v>81</v>
      </c>
      <c r="E474" s="312">
        <f>(D474-C474)/C474</f>
        <v>0.266</v>
      </c>
    </row>
    <row r="475" ht="32.1" customHeight="1" spans="1:5">
      <c r="A475" s="431" t="s">
        <v>885</v>
      </c>
      <c r="B475" s="315" t="s">
        <v>886</v>
      </c>
      <c r="C475" s="316"/>
      <c r="D475" s="436">
        <v>0</v>
      </c>
      <c r="E475" s="312"/>
    </row>
    <row r="476" ht="32.1" customHeight="1" spans="1:5">
      <c r="A476" s="431" t="s">
        <v>887</v>
      </c>
      <c r="B476" s="315" t="s">
        <v>888</v>
      </c>
      <c r="C476" s="316"/>
      <c r="D476" s="436">
        <v>0</v>
      </c>
      <c r="E476" s="312"/>
    </row>
    <row r="477" ht="32.1" customHeight="1" spans="1:5">
      <c r="A477" s="431" t="s">
        <v>889</v>
      </c>
      <c r="B477" s="315" t="s">
        <v>890</v>
      </c>
      <c r="C477" s="316">
        <v>28</v>
      </c>
      <c r="D477" s="436">
        <v>42</v>
      </c>
      <c r="E477" s="312"/>
    </row>
    <row r="478" ht="32.1" customHeight="1" spans="1:5">
      <c r="A478" s="431" t="s">
        <v>891</v>
      </c>
      <c r="B478" s="315" t="s">
        <v>892</v>
      </c>
      <c r="C478" s="316"/>
      <c r="D478" s="436"/>
      <c r="E478" s="312" t="e">
        <f>(D478-C478)/C478</f>
        <v>#DIV/0!</v>
      </c>
    </row>
    <row r="479" ht="32.1" customHeight="1" spans="1:5">
      <c r="A479" s="430" t="s">
        <v>893</v>
      </c>
      <c r="B479" s="310" t="s">
        <v>894</v>
      </c>
      <c r="C479" s="311"/>
      <c r="D479" s="311"/>
      <c r="E479" s="312"/>
    </row>
    <row r="480" ht="32.1" customHeight="1" spans="1:5">
      <c r="A480" s="431" t="s">
        <v>895</v>
      </c>
      <c r="B480" s="315" t="s">
        <v>896</v>
      </c>
      <c r="C480" s="316"/>
      <c r="D480" s="316"/>
      <c r="E480" s="312"/>
    </row>
    <row r="481" ht="32.1" customHeight="1" spans="1:5">
      <c r="A481" s="431" t="s">
        <v>897</v>
      </c>
      <c r="B481" s="315" t="s">
        <v>898</v>
      </c>
      <c r="C481" s="316"/>
      <c r="D481" s="316"/>
      <c r="E481" s="312"/>
    </row>
    <row r="482" ht="32.1" customHeight="1" spans="1:5">
      <c r="A482" s="431" t="s">
        <v>899</v>
      </c>
      <c r="B482" s="315" t="s">
        <v>900</v>
      </c>
      <c r="C482" s="316">
        <v>0</v>
      </c>
      <c r="D482" s="316">
        <v>0</v>
      </c>
      <c r="E482" s="312"/>
    </row>
    <row r="483" ht="32.1" customHeight="1" spans="1:5">
      <c r="A483" s="430" t="s">
        <v>901</v>
      </c>
      <c r="B483" s="310" t="s">
        <v>902</v>
      </c>
      <c r="C483" s="311"/>
      <c r="D483" s="311"/>
      <c r="E483" s="312"/>
    </row>
    <row r="484" ht="32.1" customHeight="1" spans="1:5">
      <c r="A484" s="431" t="s">
        <v>903</v>
      </c>
      <c r="B484" s="315" t="s">
        <v>904</v>
      </c>
      <c r="C484" s="316"/>
      <c r="D484" s="316"/>
      <c r="E484" s="312"/>
    </row>
    <row r="485" ht="32.1" customHeight="1" spans="1:5">
      <c r="A485" s="431" t="s">
        <v>905</v>
      </c>
      <c r="B485" s="315" t="s">
        <v>906</v>
      </c>
      <c r="C485" s="316"/>
      <c r="D485" s="316"/>
      <c r="E485" s="312"/>
    </row>
    <row r="486" ht="32.1" customHeight="1" spans="1:5">
      <c r="A486" s="431" t="s">
        <v>907</v>
      </c>
      <c r="B486" s="315" t="s">
        <v>908</v>
      </c>
      <c r="C486" s="316">
        <v>0</v>
      </c>
      <c r="D486" s="316">
        <v>0</v>
      </c>
      <c r="E486" s="312"/>
    </row>
    <row r="487" ht="32.1" customHeight="1" spans="1:5">
      <c r="A487" s="430" t="s">
        <v>909</v>
      </c>
      <c r="B487" s="310" t="s">
        <v>910</v>
      </c>
      <c r="C487" s="311">
        <f>SUM(C488:C491)</f>
        <v>18</v>
      </c>
      <c r="D487" s="311"/>
      <c r="E487" s="312">
        <f>(D487-C487)/C487</f>
        <v>-1</v>
      </c>
    </row>
    <row r="488" ht="32.1" customHeight="1" spans="1:5">
      <c r="A488" s="431" t="s">
        <v>911</v>
      </c>
      <c r="B488" s="315" t="s">
        <v>912</v>
      </c>
      <c r="C488" s="316"/>
      <c r="D488" s="316"/>
      <c r="E488" s="312"/>
    </row>
    <row r="489" ht="32.1" customHeight="1" spans="1:5">
      <c r="A489" s="431" t="s">
        <v>913</v>
      </c>
      <c r="B489" s="315" t="s">
        <v>914</v>
      </c>
      <c r="C489" s="316">
        <v>0</v>
      </c>
      <c r="D489" s="316">
        <v>0</v>
      </c>
      <c r="E489" s="312"/>
    </row>
    <row r="490" ht="32.1" customHeight="1" spans="1:5">
      <c r="A490" s="431" t="s">
        <v>915</v>
      </c>
      <c r="B490" s="315" t="s">
        <v>916</v>
      </c>
      <c r="C490" s="316"/>
      <c r="D490" s="316"/>
      <c r="E490" s="312"/>
    </row>
    <row r="491" ht="32.1" customHeight="1" spans="1:5">
      <c r="A491" s="431" t="s">
        <v>917</v>
      </c>
      <c r="B491" s="315" t="s">
        <v>918</v>
      </c>
      <c r="C491" s="316">
        <v>18</v>
      </c>
      <c r="D491" s="316"/>
      <c r="E491" s="312">
        <f t="shared" ref="E491:E496" si="31">(D491-C491)/C491</f>
        <v>-1</v>
      </c>
    </row>
    <row r="492" ht="32.1" customHeight="1" spans="1:5">
      <c r="A492" s="430" t="s">
        <v>919</v>
      </c>
      <c r="B492" s="446" t="s">
        <v>526</v>
      </c>
      <c r="C492" s="442"/>
      <c r="D492" s="442"/>
      <c r="E492" s="312"/>
    </row>
    <row r="493" ht="32.1" customHeight="1" spans="1:5">
      <c r="A493" s="430" t="s">
        <v>82</v>
      </c>
      <c r="B493" s="310" t="s">
        <v>83</v>
      </c>
      <c r="C493" s="311">
        <f>C494+C510+C518+C529+C538+C548</f>
        <v>1929</v>
      </c>
      <c r="D493" s="311">
        <f>D494+D510+D518+D529+D538+D548</f>
        <v>2650</v>
      </c>
      <c r="E493" s="312">
        <f t="shared" si="31"/>
        <v>0.374</v>
      </c>
    </row>
    <row r="494" ht="32.1" customHeight="1" spans="1:5">
      <c r="A494" s="430" t="s">
        <v>920</v>
      </c>
      <c r="B494" s="310" t="s">
        <v>921</v>
      </c>
      <c r="C494" s="311">
        <f>SUM(C495:C509)</f>
        <v>1165</v>
      </c>
      <c r="D494" s="311">
        <f>SUM(D495:D509)</f>
        <v>1377</v>
      </c>
      <c r="E494" s="312">
        <f t="shared" si="31"/>
        <v>0.182</v>
      </c>
    </row>
    <row r="495" ht="32.1" customHeight="1" spans="1:5">
      <c r="A495" s="431" t="s">
        <v>922</v>
      </c>
      <c r="B495" s="315" t="s">
        <v>139</v>
      </c>
      <c r="C495" s="316">
        <v>259</v>
      </c>
      <c r="D495" s="436">
        <v>257</v>
      </c>
      <c r="E495" s="312">
        <f t="shared" si="31"/>
        <v>-0.008</v>
      </c>
    </row>
    <row r="496" ht="32.1" customHeight="1" spans="1:5">
      <c r="A496" s="431" t="s">
        <v>923</v>
      </c>
      <c r="B496" s="315" t="s">
        <v>141</v>
      </c>
      <c r="C496" s="316">
        <v>0</v>
      </c>
      <c r="D496" s="436"/>
      <c r="E496" s="312" t="e">
        <f t="shared" si="31"/>
        <v>#DIV/0!</v>
      </c>
    </row>
    <row r="497" ht="32.1" customHeight="1" spans="1:5">
      <c r="A497" s="431" t="s">
        <v>924</v>
      </c>
      <c r="B497" s="315" t="s">
        <v>143</v>
      </c>
      <c r="C497" s="316"/>
      <c r="D497" s="436"/>
      <c r="E497" s="312"/>
    </row>
    <row r="498" ht="32.1" customHeight="1" spans="1:5">
      <c r="A498" s="431" t="s">
        <v>925</v>
      </c>
      <c r="B498" s="315" t="s">
        <v>926</v>
      </c>
      <c r="C498" s="316"/>
      <c r="D498" s="436"/>
      <c r="E498" s="312"/>
    </row>
    <row r="499" ht="32.1" customHeight="1" spans="1:5">
      <c r="A499" s="431" t="s">
        <v>927</v>
      </c>
      <c r="B499" s="315" t="s">
        <v>928</v>
      </c>
      <c r="C499" s="316"/>
      <c r="D499" s="436"/>
      <c r="E499" s="312"/>
    </row>
    <row r="500" ht="32.1" customHeight="1" spans="1:5">
      <c r="A500" s="431" t="s">
        <v>929</v>
      </c>
      <c r="B500" s="315" t="s">
        <v>930</v>
      </c>
      <c r="C500" s="316">
        <v>0</v>
      </c>
      <c r="D500" s="436"/>
      <c r="E500" s="312"/>
    </row>
    <row r="501" ht="32.1" customHeight="1" spans="1:5">
      <c r="A501" s="431" t="s">
        <v>931</v>
      </c>
      <c r="B501" s="315" t="s">
        <v>932</v>
      </c>
      <c r="C501" s="316"/>
      <c r="D501" s="436"/>
      <c r="E501" s="312"/>
    </row>
    <row r="502" ht="32.1" customHeight="1" spans="1:5">
      <c r="A502" s="431" t="s">
        <v>933</v>
      </c>
      <c r="B502" s="315" t="s">
        <v>934</v>
      </c>
      <c r="C502" s="316"/>
      <c r="D502" s="436"/>
      <c r="E502" s="312"/>
    </row>
    <row r="503" ht="32.1" customHeight="1" spans="1:5">
      <c r="A503" s="431" t="s">
        <v>935</v>
      </c>
      <c r="B503" s="315" t="s">
        <v>936</v>
      </c>
      <c r="C503" s="316"/>
      <c r="D503" s="436"/>
      <c r="E503" s="312"/>
    </row>
    <row r="504" ht="32.1" customHeight="1" spans="1:5">
      <c r="A504" s="431" t="s">
        <v>937</v>
      </c>
      <c r="B504" s="315" t="s">
        <v>938</v>
      </c>
      <c r="C504" s="316"/>
      <c r="D504" s="436"/>
      <c r="E504" s="312"/>
    </row>
    <row r="505" ht="32.1" customHeight="1" spans="1:5">
      <c r="A505" s="431" t="s">
        <v>939</v>
      </c>
      <c r="B505" s="315" t="s">
        <v>940</v>
      </c>
      <c r="C505" s="316">
        <v>14</v>
      </c>
      <c r="D505" s="436">
        <v>10</v>
      </c>
      <c r="E505" s="312">
        <f t="shared" ref="E505:E510" si="32">(D505-C505)/C505</f>
        <v>-0.286</v>
      </c>
    </row>
    <row r="506" ht="32.1" customHeight="1" spans="1:5">
      <c r="A506" s="431" t="s">
        <v>941</v>
      </c>
      <c r="B506" s="315" t="s">
        <v>942</v>
      </c>
      <c r="C506" s="316"/>
      <c r="D506" s="436"/>
      <c r="E506" s="312"/>
    </row>
    <row r="507" ht="32.1" customHeight="1" spans="1:5">
      <c r="A507" s="431" t="s">
        <v>943</v>
      </c>
      <c r="B507" s="315" t="s">
        <v>944</v>
      </c>
      <c r="C507" s="316">
        <v>2</v>
      </c>
      <c r="D507" s="436">
        <v>5</v>
      </c>
      <c r="E507" s="312"/>
    </row>
    <row r="508" ht="32.1" customHeight="1" spans="1:5">
      <c r="A508" s="431" t="s">
        <v>945</v>
      </c>
      <c r="B508" s="315" t="s">
        <v>946</v>
      </c>
      <c r="C508" s="316"/>
      <c r="D508" s="436"/>
      <c r="E508" s="312"/>
    </row>
    <row r="509" ht="32.1" customHeight="1" spans="1:5">
      <c r="A509" s="431" t="s">
        <v>947</v>
      </c>
      <c r="B509" s="315" t="s">
        <v>948</v>
      </c>
      <c r="C509" s="316">
        <v>890</v>
      </c>
      <c r="D509" s="436">
        <v>1105</v>
      </c>
      <c r="E509" s="312">
        <f t="shared" si="32"/>
        <v>0.242</v>
      </c>
    </row>
    <row r="510" ht="32.1" customHeight="1" spans="1:5">
      <c r="A510" s="430" t="s">
        <v>949</v>
      </c>
      <c r="B510" s="310" t="s">
        <v>950</v>
      </c>
      <c r="C510" s="311">
        <f>SUM(C511:C517)</f>
        <v>121</v>
      </c>
      <c r="D510" s="311">
        <f>SUM(D511:D517)</f>
        <v>103</v>
      </c>
      <c r="E510" s="312">
        <f t="shared" si="32"/>
        <v>-0.149</v>
      </c>
    </row>
    <row r="511" ht="32.1" customHeight="1" spans="1:5">
      <c r="A511" s="431" t="s">
        <v>951</v>
      </c>
      <c r="B511" s="315" t="s">
        <v>139</v>
      </c>
      <c r="C511" s="316">
        <v>0</v>
      </c>
      <c r="D511" s="436">
        <v>0</v>
      </c>
      <c r="E511" s="312"/>
    </row>
    <row r="512" ht="32.1" customHeight="1" spans="1:5">
      <c r="A512" s="431" t="s">
        <v>952</v>
      </c>
      <c r="B512" s="315" t="s">
        <v>141</v>
      </c>
      <c r="C512" s="316">
        <v>0</v>
      </c>
      <c r="D512" s="436">
        <v>0</v>
      </c>
      <c r="E512" s="312"/>
    </row>
    <row r="513" ht="32.1" customHeight="1" spans="1:5">
      <c r="A513" s="431" t="s">
        <v>953</v>
      </c>
      <c r="B513" s="315" t="s">
        <v>143</v>
      </c>
      <c r="C513" s="316">
        <v>0</v>
      </c>
      <c r="D513" s="436">
        <v>0</v>
      </c>
      <c r="E513" s="312"/>
    </row>
    <row r="514" ht="32.1" customHeight="1" spans="1:5">
      <c r="A514" s="431" t="s">
        <v>954</v>
      </c>
      <c r="B514" s="315" t="s">
        <v>955</v>
      </c>
      <c r="C514" s="316"/>
      <c r="D514" s="436"/>
      <c r="E514" s="312" t="e">
        <f t="shared" ref="E514:E518" si="33">(D514-C514)/C514</f>
        <v>#DIV/0!</v>
      </c>
    </row>
    <row r="515" ht="32.1" customHeight="1" spans="1:5">
      <c r="A515" s="431" t="s">
        <v>956</v>
      </c>
      <c r="B515" s="315" t="s">
        <v>957</v>
      </c>
      <c r="C515" s="316"/>
      <c r="D515" s="436">
        <v>0</v>
      </c>
      <c r="E515" s="312"/>
    </row>
    <row r="516" ht="32.1" customHeight="1" spans="1:5">
      <c r="A516" s="431" t="s">
        <v>958</v>
      </c>
      <c r="B516" s="315" t="s">
        <v>959</v>
      </c>
      <c r="C516" s="316">
        <v>0</v>
      </c>
      <c r="D516" s="436">
        <v>0</v>
      </c>
      <c r="E516" s="312"/>
    </row>
    <row r="517" ht="32.1" customHeight="1" spans="1:5">
      <c r="A517" s="431" t="s">
        <v>960</v>
      </c>
      <c r="B517" s="315" t="s">
        <v>961</v>
      </c>
      <c r="C517" s="316">
        <v>121</v>
      </c>
      <c r="D517" s="436">
        <v>103</v>
      </c>
      <c r="E517" s="312">
        <f t="shared" si="33"/>
        <v>-0.149</v>
      </c>
    </row>
    <row r="518" ht="32.1" customHeight="1" spans="1:5">
      <c r="A518" s="430" t="s">
        <v>962</v>
      </c>
      <c r="B518" s="310" t="s">
        <v>963</v>
      </c>
      <c r="C518" s="311">
        <f>SUM(C519:C528)</f>
        <v>32</v>
      </c>
      <c r="D518" s="311">
        <f>SUM(D519:D528)</f>
        <v>183</v>
      </c>
      <c r="E518" s="312">
        <f t="shared" si="33"/>
        <v>4.719</v>
      </c>
    </row>
    <row r="519" ht="32.1" customHeight="1" spans="1:5">
      <c r="A519" s="431" t="s">
        <v>964</v>
      </c>
      <c r="B519" s="315" t="s">
        <v>139</v>
      </c>
      <c r="C519" s="316"/>
      <c r="D519" s="436">
        <v>0</v>
      </c>
      <c r="E519" s="312"/>
    </row>
    <row r="520" ht="32.1" customHeight="1" spans="1:5">
      <c r="A520" s="431" t="s">
        <v>965</v>
      </c>
      <c r="B520" s="315" t="s">
        <v>141</v>
      </c>
      <c r="C520" s="316">
        <v>0</v>
      </c>
      <c r="D520" s="436">
        <v>0</v>
      </c>
      <c r="E520" s="312"/>
    </row>
    <row r="521" ht="32.1" customHeight="1" spans="1:5">
      <c r="A521" s="431" t="s">
        <v>966</v>
      </c>
      <c r="B521" s="315" t="s">
        <v>143</v>
      </c>
      <c r="C521" s="316"/>
      <c r="D521" s="436"/>
      <c r="E521" s="312"/>
    </row>
    <row r="522" ht="32.1" customHeight="1" spans="1:5">
      <c r="A522" s="431" t="s">
        <v>967</v>
      </c>
      <c r="B522" s="315" t="s">
        <v>968</v>
      </c>
      <c r="C522" s="316"/>
      <c r="D522" s="436">
        <v>0</v>
      </c>
      <c r="E522" s="312"/>
    </row>
    <row r="523" ht="32.1" customHeight="1" spans="1:5">
      <c r="A523" s="431" t="s">
        <v>969</v>
      </c>
      <c r="B523" s="315" t="s">
        <v>970</v>
      </c>
      <c r="C523" s="316">
        <v>0</v>
      </c>
      <c r="D523" s="436">
        <v>0</v>
      </c>
      <c r="E523" s="312"/>
    </row>
    <row r="524" ht="32.1" customHeight="1" spans="1:5">
      <c r="A524" s="431" t="s">
        <v>971</v>
      </c>
      <c r="B524" s="315" t="s">
        <v>972</v>
      </c>
      <c r="C524" s="316"/>
      <c r="D524" s="436">
        <v>0</v>
      </c>
      <c r="E524" s="312"/>
    </row>
    <row r="525" ht="32.1" customHeight="1" spans="1:5">
      <c r="A525" s="431" t="s">
        <v>973</v>
      </c>
      <c r="B525" s="315" t="s">
        <v>974</v>
      </c>
      <c r="C525" s="316">
        <v>22</v>
      </c>
      <c r="D525" s="436">
        <v>173</v>
      </c>
      <c r="E525" s="312"/>
    </row>
    <row r="526" ht="32.1" customHeight="1" spans="1:5">
      <c r="A526" s="431" t="s">
        <v>975</v>
      </c>
      <c r="B526" s="315" t="s">
        <v>976</v>
      </c>
      <c r="C526" s="316">
        <v>10</v>
      </c>
      <c r="D526" s="436">
        <v>10</v>
      </c>
      <c r="E526" s="312">
        <f>(D526-C526)/C526</f>
        <v>0</v>
      </c>
    </row>
    <row r="527" ht="32.1" customHeight="1" spans="1:5">
      <c r="A527" s="431" t="s">
        <v>977</v>
      </c>
      <c r="B527" s="315" t="s">
        <v>978</v>
      </c>
      <c r="C527" s="316"/>
      <c r="D527" s="436">
        <v>0</v>
      </c>
      <c r="E527" s="312"/>
    </row>
    <row r="528" ht="32.1" customHeight="1" spans="1:5">
      <c r="A528" s="431" t="s">
        <v>979</v>
      </c>
      <c r="B528" s="315" t="s">
        <v>980</v>
      </c>
      <c r="C528" s="316"/>
      <c r="D528" s="436">
        <v>0</v>
      </c>
      <c r="E528" s="312"/>
    </row>
    <row r="529" ht="32.1" customHeight="1" spans="1:5">
      <c r="A529" s="430" t="s">
        <v>981</v>
      </c>
      <c r="B529" s="310" t="s">
        <v>982</v>
      </c>
      <c r="C529" s="311">
        <f>SUM(C530:C537)</f>
        <v>8</v>
      </c>
      <c r="D529" s="311">
        <f>SUM(D530:D537)</f>
        <v>71</v>
      </c>
      <c r="E529" s="312">
        <f>(D529-C529)/C529</f>
        <v>7.875</v>
      </c>
    </row>
    <row r="530" ht="32.1" customHeight="1" spans="1:5">
      <c r="A530" s="431" t="s">
        <v>983</v>
      </c>
      <c r="B530" s="315" t="s">
        <v>139</v>
      </c>
      <c r="C530" s="316">
        <v>0</v>
      </c>
      <c r="D530" s="316">
        <v>0</v>
      </c>
      <c r="E530" s="312"/>
    </row>
    <row r="531" ht="32.1" customHeight="1" spans="1:5">
      <c r="A531" s="431" t="s">
        <v>984</v>
      </c>
      <c r="B531" s="315" t="s">
        <v>141</v>
      </c>
      <c r="C531" s="316">
        <v>0</v>
      </c>
      <c r="D531" s="316">
        <v>0</v>
      </c>
      <c r="E531" s="312"/>
    </row>
    <row r="532" ht="32.1" customHeight="1" spans="1:5">
      <c r="A532" s="431" t="s">
        <v>985</v>
      </c>
      <c r="B532" s="315" t="s">
        <v>143</v>
      </c>
      <c r="C532" s="316">
        <v>0</v>
      </c>
      <c r="D532" s="316">
        <v>0</v>
      </c>
      <c r="E532" s="312"/>
    </row>
    <row r="533" ht="32.1" customHeight="1" spans="1:5">
      <c r="A533" s="431" t="s">
        <v>986</v>
      </c>
      <c r="B533" s="315" t="s">
        <v>987</v>
      </c>
      <c r="C533" s="316">
        <v>0</v>
      </c>
      <c r="D533" s="316">
        <v>0</v>
      </c>
      <c r="E533" s="312"/>
    </row>
    <row r="534" ht="32.1" customHeight="1" spans="1:5">
      <c r="A534" s="431" t="s">
        <v>988</v>
      </c>
      <c r="B534" s="315" t="s">
        <v>989</v>
      </c>
      <c r="C534" s="316"/>
      <c r="D534" s="316">
        <v>27</v>
      </c>
      <c r="E534" s="312"/>
    </row>
    <row r="535" ht="32.1" customHeight="1" spans="1:5">
      <c r="A535" s="431" t="s">
        <v>990</v>
      </c>
      <c r="B535" s="315" t="s">
        <v>991</v>
      </c>
      <c r="C535" s="316">
        <v>0</v>
      </c>
      <c r="D535" s="316">
        <v>0</v>
      </c>
      <c r="E535" s="312"/>
    </row>
    <row r="536" ht="32.1" customHeight="1" spans="1:5">
      <c r="A536" s="431" t="s">
        <v>992</v>
      </c>
      <c r="B536" s="315" t="s">
        <v>993</v>
      </c>
      <c r="C536" s="316">
        <v>8</v>
      </c>
      <c r="D536" s="316">
        <v>44</v>
      </c>
      <c r="E536" s="312"/>
    </row>
    <row r="537" ht="32.1" customHeight="1" spans="1:5">
      <c r="A537" s="431" t="s">
        <v>994</v>
      </c>
      <c r="B537" s="315" t="s">
        <v>995</v>
      </c>
      <c r="C537" s="316"/>
      <c r="D537" s="316">
        <v>0</v>
      </c>
      <c r="E537" s="312" t="e">
        <f>(D537-C537)/C537</f>
        <v>#DIV/0!</v>
      </c>
    </row>
    <row r="538" ht="32.1" customHeight="1" spans="1:5">
      <c r="A538" s="430" t="s">
        <v>996</v>
      </c>
      <c r="B538" s="310" t="s">
        <v>997</v>
      </c>
      <c r="C538" s="311">
        <f>SUM(C539:C547)</f>
        <v>520</v>
      </c>
      <c r="D538" s="311">
        <f>SUM(D539:D547)</f>
        <v>835</v>
      </c>
      <c r="E538" s="312">
        <f>(D538-C538)/C538</f>
        <v>0.606</v>
      </c>
    </row>
    <row r="539" ht="32.1" customHeight="1" spans="1:5">
      <c r="A539" s="431" t="s">
        <v>998</v>
      </c>
      <c r="B539" s="315" t="s">
        <v>139</v>
      </c>
      <c r="C539" s="316"/>
      <c r="D539" s="316"/>
      <c r="E539" s="312"/>
    </row>
    <row r="540" ht="32.1" customHeight="1" spans="1:5">
      <c r="A540" s="431" t="s">
        <v>999</v>
      </c>
      <c r="B540" s="315" t="s">
        <v>141</v>
      </c>
      <c r="C540" s="316">
        <v>0</v>
      </c>
      <c r="D540" s="316">
        <v>0</v>
      </c>
      <c r="E540" s="312"/>
    </row>
    <row r="541" ht="32.1" customHeight="1" spans="1:5">
      <c r="A541" s="431" t="s">
        <v>1000</v>
      </c>
      <c r="B541" s="315" t="s">
        <v>143</v>
      </c>
      <c r="C541" s="316"/>
      <c r="D541" s="316"/>
      <c r="E541" s="312"/>
    </row>
    <row r="542" ht="32.1" customHeight="1" spans="1:5">
      <c r="A542" s="431" t="s">
        <v>1001</v>
      </c>
      <c r="B542" s="315" t="s">
        <v>1002</v>
      </c>
      <c r="C542" s="316"/>
      <c r="D542" s="316"/>
      <c r="E542" s="312"/>
    </row>
    <row r="543" ht="32.1" customHeight="1" spans="1:5">
      <c r="A543" s="431" t="s">
        <v>1003</v>
      </c>
      <c r="B543" s="315" t="s">
        <v>1004</v>
      </c>
      <c r="C543" s="316"/>
      <c r="D543" s="316"/>
      <c r="E543" s="312"/>
    </row>
    <row r="544" ht="32.1" customHeight="1" spans="1:5">
      <c r="A544" s="431" t="s">
        <v>1005</v>
      </c>
      <c r="B544" s="315" t="s">
        <v>1006</v>
      </c>
      <c r="C544" s="316"/>
      <c r="D544" s="316"/>
      <c r="E544" s="312"/>
    </row>
    <row r="545" ht="32.1" customHeight="1" spans="1:5">
      <c r="A545" s="448" t="s">
        <v>1007</v>
      </c>
      <c r="B545" s="315" t="s">
        <v>1008</v>
      </c>
      <c r="C545" s="316">
        <v>39</v>
      </c>
      <c r="D545" s="316">
        <v>31</v>
      </c>
      <c r="E545" s="312">
        <f t="shared" ref="E545:E549" si="34">(D545-C545)/C545</f>
        <v>-0.205</v>
      </c>
    </row>
    <row r="546" ht="32.1" customHeight="1" spans="1:5">
      <c r="A546" s="448" t="s">
        <v>1009</v>
      </c>
      <c r="B546" s="315" t="s">
        <v>1010</v>
      </c>
      <c r="C546" s="316">
        <v>2</v>
      </c>
      <c r="D546" s="316"/>
      <c r="E546" s="312"/>
    </row>
    <row r="547" ht="32.1" customHeight="1" spans="1:5">
      <c r="A547" s="431" t="s">
        <v>1011</v>
      </c>
      <c r="B547" s="315" t="s">
        <v>1012</v>
      </c>
      <c r="C547" s="316">
        <v>479</v>
      </c>
      <c r="D547" s="436">
        <v>804</v>
      </c>
      <c r="E547" s="312">
        <f t="shared" si="34"/>
        <v>0.678</v>
      </c>
    </row>
    <row r="548" ht="32.1" customHeight="1" spans="1:5">
      <c r="A548" s="430" t="s">
        <v>1013</v>
      </c>
      <c r="B548" s="310" t="s">
        <v>1014</v>
      </c>
      <c r="C548" s="311">
        <f>SUM(C549:C551)</f>
        <v>83</v>
      </c>
      <c r="D548" s="311">
        <f>SUM(D549:D551)</f>
        <v>81</v>
      </c>
      <c r="E548" s="312">
        <f t="shared" si="34"/>
        <v>-0.024</v>
      </c>
    </row>
    <row r="549" ht="32.1" customHeight="1" spans="1:5">
      <c r="A549" s="431" t="s">
        <v>1015</v>
      </c>
      <c r="B549" s="315" t="s">
        <v>1016</v>
      </c>
      <c r="C549" s="316"/>
      <c r="D549" s="316"/>
      <c r="E549" s="312" t="e">
        <f t="shared" si="34"/>
        <v>#DIV/0!</v>
      </c>
    </row>
    <row r="550" ht="32.1" customHeight="1" spans="1:5">
      <c r="A550" s="431" t="s">
        <v>1017</v>
      </c>
      <c r="B550" s="315" t="s">
        <v>1018</v>
      </c>
      <c r="C550" s="316">
        <v>10</v>
      </c>
      <c r="D550" s="316"/>
      <c r="E550" s="312"/>
    </row>
    <row r="551" ht="32.1" customHeight="1" spans="1:5">
      <c r="A551" s="431" t="s">
        <v>1019</v>
      </c>
      <c r="B551" s="315" t="s">
        <v>1020</v>
      </c>
      <c r="C551" s="316">
        <v>73</v>
      </c>
      <c r="D551" s="316">
        <v>81</v>
      </c>
      <c r="E551" s="312">
        <f t="shared" ref="E551:E556" si="35">(D551-C551)/C551</f>
        <v>0.11</v>
      </c>
    </row>
    <row r="552" ht="32.1" customHeight="1" spans="1:5">
      <c r="A552" s="440" t="s">
        <v>1021</v>
      </c>
      <c r="B552" s="441" t="s">
        <v>526</v>
      </c>
      <c r="C552" s="442"/>
      <c r="D552" s="442"/>
      <c r="E552" s="312"/>
    </row>
    <row r="553" ht="32.1" customHeight="1" spans="1:5">
      <c r="A553" s="430" t="s">
        <v>84</v>
      </c>
      <c r="B553" s="310" t="s">
        <v>85</v>
      </c>
      <c r="C553" s="311">
        <f>C554+C573+C581+C583+C592+C596+C606+C614+C621+C629+C638+C643+C646+C649+C652+C655+C658+C662+C667+C675+C678</f>
        <v>46263</v>
      </c>
      <c r="D553" s="311">
        <f>D554+D573+D581+D583+D592+D596+D606+D614+D621+D629+D638+D643+D646+D649+D652+D655+D658+D662+D667+D675+D678</f>
        <v>58602</v>
      </c>
      <c r="E553" s="312">
        <f t="shared" si="35"/>
        <v>0.267</v>
      </c>
    </row>
    <row r="554" ht="32.1" customHeight="1" spans="1:5">
      <c r="A554" s="430" t="s">
        <v>1022</v>
      </c>
      <c r="B554" s="310" t="s">
        <v>1023</v>
      </c>
      <c r="C554" s="311">
        <f>SUM(C555:C572)</f>
        <v>2380</v>
      </c>
      <c r="D554" s="311">
        <f>SUM(D555:D572)</f>
        <v>2479</v>
      </c>
      <c r="E554" s="312">
        <f t="shared" si="35"/>
        <v>0.042</v>
      </c>
    </row>
    <row r="555" ht="32.1" customHeight="1" spans="1:5">
      <c r="A555" s="431" t="s">
        <v>1024</v>
      </c>
      <c r="B555" s="315" t="s">
        <v>139</v>
      </c>
      <c r="C555" s="316">
        <v>540</v>
      </c>
      <c r="D555" s="436">
        <v>560</v>
      </c>
      <c r="E555" s="312">
        <f t="shared" si="35"/>
        <v>0.037</v>
      </c>
    </row>
    <row r="556" ht="32.1" customHeight="1" spans="1:5">
      <c r="A556" s="431" t="s">
        <v>1025</v>
      </c>
      <c r="B556" s="315" t="s">
        <v>141</v>
      </c>
      <c r="C556" s="316">
        <v>18</v>
      </c>
      <c r="D556" s="436">
        <v>10</v>
      </c>
      <c r="E556" s="312">
        <f t="shared" si="35"/>
        <v>-0.444</v>
      </c>
    </row>
    <row r="557" ht="32.1" customHeight="1" spans="1:5">
      <c r="A557" s="431" t="s">
        <v>1026</v>
      </c>
      <c r="B557" s="315" t="s">
        <v>143</v>
      </c>
      <c r="C557" s="316"/>
      <c r="D557" s="436"/>
      <c r="E557" s="312"/>
    </row>
    <row r="558" ht="32.1" customHeight="1" spans="1:5">
      <c r="A558" s="431" t="s">
        <v>1027</v>
      </c>
      <c r="B558" s="315" t="s">
        <v>1028</v>
      </c>
      <c r="C558" s="316">
        <v>0</v>
      </c>
      <c r="D558" s="436"/>
      <c r="E558" s="312"/>
    </row>
    <row r="559" ht="32.1" customHeight="1" spans="1:5">
      <c r="A559" s="431" t="s">
        <v>1029</v>
      </c>
      <c r="B559" s="315" t="s">
        <v>1030</v>
      </c>
      <c r="C559" s="316">
        <v>0</v>
      </c>
      <c r="D559" s="436"/>
      <c r="E559" s="312"/>
    </row>
    <row r="560" ht="32.1" customHeight="1" spans="1:5">
      <c r="A560" s="431" t="s">
        <v>1031</v>
      </c>
      <c r="B560" s="315" t="s">
        <v>1032</v>
      </c>
      <c r="C560" s="316">
        <v>0</v>
      </c>
      <c r="D560" s="436"/>
      <c r="E560" s="312"/>
    </row>
    <row r="561" ht="32.1" customHeight="1" spans="1:5">
      <c r="A561" s="431" t="s">
        <v>1033</v>
      </c>
      <c r="B561" s="315" t="s">
        <v>1034</v>
      </c>
      <c r="C561" s="316"/>
      <c r="D561" s="436"/>
      <c r="E561" s="312"/>
    </row>
    <row r="562" ht="32.1" customHeight="1" spans="1:5">
      <c r="A562" s="431" t="s">
        <v>1035</v>
      </c>
      <c r="B562" s="315" t="s">
        <v>240</v>
      </c>
      <c r="C562" s="316">
        <v>8</v>
      </c>
      <c r="D562" s="436">
        <v>8</v>
      </c>
      <c r="E562" s="312">
        <f>(D562-C562)/C562</f>
        <v>0</v>
      </c>
    </row>
    <row r="563" ht="32.1" customHeight="1" spans="1:5">
      <c r="A563" s="431" t="s">
        <v>1036</v>
      </c>
      <c r="B563" s="315" t="s">
        <v>1037</v>
      </c>
      <c r="C563" s="316">
        <v>250</v>
      </c>
      <c r="D563" s="436">
        <v>242</v>
      </c>
      <c r="E563" s="312">
        <f>(D563-C563)/C563</f>
        <v>-0.032</v>
      </c>
    </row>
    <row r="564" ht="32.1" customHeight="1" spans="1:5">
      <c r="A564" s="431" t="s">
        <v>1038</v>
      </c>
      <c r="B564" s="315" t="s">
        <v>1039</v>
      </c>
      <c r="C564" s="316"/>
      <c r="D564" s="436"/>
      <c r="E564" s="312"/>
    </row>
    <row r="565" ht="32.1" customHeight="1" spans="1:5">
      <c r="A565" s="431" t="s">
        <v>1040</v>
      </c>
      <c r="B565" s="315" t="s">
        <v>1041</v>
      </c>
      <c r="C565" s="316"/>
      <c r="D565" s="436"/>
      <c r="E565" s="312"/>
    </row>
    <row r="566" ht="32.1" customHeight="1" spans="1:5">
      <c r="A566" s="431" t="s">
        <v>1042</v>
      </c>
      <c r="B566" s="315" t="s">
        <v>1043</v>
      </c>
      <c r="C566" s="316">
        <v>0</v>
      </c>
      <c r="D566" s="436"/>
      <c r="E566" s="312"/>
    </row>
    <row r="567" ht="32.1" customHeight="1" spans="1:5">
      <c r="A567" s="437">
        <v>2080113</v>
      </c>
      <c r="B567" s="447" t="s">
        <v>306</v>
      </c>
      <c r="C567" s="316">
        <v>0</v>
      </c>
      <c r="D567" s="436"/>
      <c r="E567" s="312"/>
    </row>
    <row r="568" ht="32.1" customHeight="1" spans="1:5">
      <c r="A568" s="437">
        <v>2080114</v>
      </c>
      <c r="B568" s="447" t="s">
        <v>308</v>
      </c>
      <c r="C568" s="316">
        <v>0</v>
      </c>
      <c r="D568" s="436"/>
      <c r="E568" s="312"/>
    </row>
    <row r="569" ht="32.1" customHeight="1" spans="1:5">
      <c r="A569" s="437">
        <v>2080115</v>
      </c>
      <c r="B569" s="447" t="s">
        <v>310</v>
      </c>
      <c r="C569" s="316">
        <v>0</v>
      </c>
      <c r="D569" s="436"/>
      <c r="E569" s="312"/>
    </row>
    <row r="570" ht="32.1" customHeight="1" spans="1:5">
      <c r="A570" s="437">
        <v>2080116</v>
      </c>
      <c r="B570" s="447" t="s">
        <v>312</v>
      </c>
      <c r="C570" s="316"/>
      <c r="D570" s="436"/>
      <c r="E570" s="312"/>
    </row>
    <row r="571" ht="32.1" customHeight="1" spans="1:5">
      <c r="A571" s="437">
        <v>2080150</v>
      </c>
      <c r="B571" s="447" t="s">
        <v>157</v>
      </c>
      <c r="C571" s="316">
        <v>222</v>
      </c>
      <c r="D571" s="436">
        <v>212</v>
      </c>
      <c r="E571" s="312">
        <f t="shared" ref="E571:E574" si="36">(D571-C571)/C571</f>
        <v>-0.045</v>
      </c>
    </row>
    <row r="572" ht="32.1" customHeight="1" spans="1:5">
      <c r="A572" s="431" t="s">
        <v>1044</v>
      </c>
      <c r="B572" s="315" t="s">
        <v>1045</v>
      </c>
      <c r="C572" s="316">
        <v>1342</v>
      </c>
      <c r="D572" s="438">
        <v>1447</v>
      </c>
      <c r="E572" s="312">
        <f t="shared" si="36"/>
        <v>0.078</v>
      </c>
    </row>
    <row r="573" ht="32.1" customHeight="1" spans="1:5">
      <c r="A573" s="430" t="s">
        <v>1046</v>
      </c>
      <c r="B573" s="310" t="s">
        <v>1047</v>
      </c>
      <c r="C573" s="311">
        <f>SUM(C574:C580)</f>
        <v>746</v>
      </c>
      <c r="D573" s="311">
        <f>SUM(D574:D580)</f>
        <v>744</v>
      </c>
      <c r="E573" s="312">
        <f t="shared" si="36"/>
        <v>-0.003</v>
      </c>
    </row>
    <row r="574" ht="32.1" customHeight="1" spans="1:5">
      <c r="A574" s="431" t="s">
        <v>1048</v>
      </c>
      <c r="B574" s="315" t="s">
        <v>139</v>
      </c>
      <c r="C574" s="316">
        <v>140</v>
      </c>
      <c r="D574" s="436">
        <v>135</v>
      </c>
      <c r="E574" s="312">
        <f t="shared" si="36"/>
        <v>-0.036</v>
      </c>
    </row>
    <row r="575" ht="32.1" customHeight="1" spans="1:5">
      <c r="A575" s="431" t="s">
        <v>1049</v>
      </c>
      <c r="B575" s="315" t="s">
        <v>141</v>
      </c>
      <c r="C575" s="316">
        <v>5</v>
      </c>
      <c r="D575" s="436">
        <v>8</v>
      </c>
      <c r="E575" s="312"/>
    </row>
    <row r="576" ht="32.1" customHeight="1" spans="1:5">
      <c r="A576" s="431" t="s">
        <v>1050</v>
      </c>
      <c r="B576" s="315" t="s">
        <v>143</v>
      </c>
      <c r="C576" s="316"/>
      <c r="D576" s="436"/>
      <c r="E576" s="312"/>
    </row>
    <row r="577" ht="32.1" customHeight="1" spans="1:5">
      <c r="A577" s="431" t="s">
        <v>1051</v>
      </c>
      <c r="B577" s="315" t="s">
        <v>1052</v>
      </c>
      <c r="C577" s="316"/>
      <c r="D577" s="436"/>
      <c r="E577" s="312"/>
    </row>
    <row r="578" ht="32.1" customHeight="1" spans="1:5">
      <c r="A578" s="431" t="s">
        <v>1053</v>
      </c>
      <c r="B578" s="315" t="s">
        <v>1054</v>
      </c>
      <c r="C578" s="316"/>
      <c r="D578" s="436"/>
      <c r="E578" s="312"/>
    </row>
    <row r="579" ht="32.1" customHeight="1" spans="1:5">
      <c r="A579" s="431" t="s">
        <v>1055</v>
      </c>
      <c r="B579" s="315" t="s">
        <v>1056</v>
      </c>
      <c r="C579" s="316"/>
      <c r="D579" s="436"/>
      <c r="E579" s="312"/>
    </row>
    <row r="580" ht="32.1" customHeight="1" spans="1:5">
      <c r="A580" s="431" t="s">
        <v>1057</v>
      </c>
      <c r="B580" s="315" t="s">
        <v>1058</v>
      </c>
      <c r="C580" s="316">
        <v>601</v>
      </c>
      <c r="D580" s="438">
        <v>601</v>
      </c>
      <c r="E580" s="312">
        <f t="shared" ref="E580:E585" si="37">(D580-C580)/C580</f>
        <v>0</v>
      </c>
    </row>
    <row r="581" ht="32.1" customHeight="1" spans="1:5">
      <c r="A581" s="430" t="s">
        <v>1059</v>
      </c>
      <c r="B581" s="310" t="s">
        <v>1060</v>
      </c>
      <c r="C581" s="311">
        <v>0</v>
      </c>
      <c r="D581" s="311">
        <f>SUM(D582:D582)</f>
        <v>0</v>
      </c>
      <c r="E581" s="312"/>
    </row>
    <row r="582" ht="32.1" customHeight="1" spans="1:5">
      <c r="A582" s="431" t="s">
        <v>1061</v>
      </c>
      <c r="B582" s="315" t="s">
        <v>1062</v>
      </c>
      <c r="C582" s="316">
        <v>0</v>
      </c>
      <c r="D582" s="316">
        <v>0</v>
      </c>
      <c r="E582" s="312"/>
    </row>
    <row r="583" ht="32.1" customHeight="1" spans="1:5">
      <c r="A583" s="430" t="s">
        <v>1063</v>
      </c>
      <c r="B583" s="310" t="s">
        <v>1064</v>
      </c>
      <c r="C583" s="311">
        <f>SUM(C584:C591)</f>
        <v>12808</v>
      </c>
      <c r="D583" s="311">
        <f>SUM(D584:D591)</f>
        <v>27175</v>
      </c>
      <c r="E583" s="312">
        <f t="shared" si="37"/>
        <v>1.122</v>
      </c>
    </row>
    <row r="584" ht="32.1" customHeight="1" spans="1:5">
      <c r="A584" s="431" t="s">
        <v>1065</v>
      </c>
      <c r="B584" s="315" t="s">
        <v>1066</v>
      </c>
      <c r="C584" s="316">
        <v>41</v>
      </c>
      <c r="D584" s="436">
        <v>2254</v>
      </c>
      <c r="E584" s="312">
        <f t="shared" si="37"/>
        <v>53.976</v>
      </c>
    </row>
    <row r="585" ht="32.1" customHeight="1" spans="1:5">
      <c r="A585" s="431" t="s">
        <v>1067</v>
      </c>
      <c r="B585" s="315" t="s">
        <v>1068</v>
      </c>
      <c r="C585" s="316">
        <v>88</v>
      </c>
      <c r="D585" s="436">
        <v>5465</v>
      </c>
      <c r="E585" s="312">
        <f t="shared" si="37"/>
        <v>61.102</v>
      </c>
    </row>
    <row r="586" ht="32.1" customHeight="1" spans="1:5">
      <c r="A586" s="431" t="s">
        <v>1069</v>
      </c>
      <c r="B586" s="315" t="s">
        <v>1070</v>
      </c>
      <c r="C586" s="316"/>
      <c r="D586" s="436"/>
      <c r="E586" s="312"/>
    </row>
    <row r="587" ht="32.1" customHeight="1" spans="1:5">
      <c r="A587" s="431" t="s">
        <v>1071</v>
      </c>
      <c r="B587" s="315" t="s">
        <v>1072</v>
      </c>
      <c r="C587" s="316">
        <v>4109</v>
      </c>
      <c r="D587" s="438">
        <v>13852</v>
      </c>
      <c r="E587" s="312">
        <f t="shared" ref="E587:E589" si="38">(D587-C587)/C587</f>
        <v>2.371</v>
      </c>
    </row>
    <row r="588" ht="32.1" customHeight="1" spans="1:5">
      <c r="A588" s="431" t="s">
        <v>1073</v>
      </c>
      <c r="B588" s="315" t="s">
        <v>1074</v>
      </c>
      <c r="C588" s="316">
        <v>854</v>
      </c>
      <c r="D588" s="436">
        <v>2256</v>
      </c>
      <c r="E588" s="312">
        <f t="shared" si="38"/>
        <v>1.642</v>
      </c>
    </row>
    <row r="589" ht="32.1" customHeight="1" spans="1:5">
      <c r="A589" s="431" t="s">
        <v>1075</v>
      </c>
      <c r="B589" s="315" t="s">
        <v>1076</v>
      </c>
      <c r="C589" s="316">
        <v>600</v>
      </c>
      <c r="D589" s="436">
        <v>3070</v>
      </c>
      <c r="E589" s="312">
        <f t="shared" si="38"/>
        <v>4.117</v>
      </c>
    </row>
    <row r="590" ht="32.1" customHeight="1" spans="1:5">
      <c r="A590" s="437">
        <v>2080508</v>
      </c>
      <c r="B590" s="447" t="s">
        <v>1077</v>
      </c>
      <c r="C590" s="316">
        <v>0</v>
      </c>
      <c r="D590" s="436"/>
      <c r="E590" s="312"/>
    </row>
    <row r="591" ht="32.1" customHeight="1" spans="1:5">
      <c r="A591" s="431" t="s">
        <v>1078</v>
      </c>
      <c r="B591" s="315" t="s">
        <v>1079</v>
      </c>
      <c r="C591" s="316">
        <v>7116</v>
      </c>
      <c r="D591" s="438">
        <v>278</v>
      </c>
      <c r="E591" s="312">
        <f>(D591-C591)/C591</f>
        <v>-0.961</v>
      </c>
    </row>
    <row r="592" ht="32.1" customHeight="1" spans="1:5">
      <c r="A592" s="430" t="s">
        <v>1080</v>
      </c>
      <c r="B592" s="310" t="s">
        <v>1081</v>
      </c>
      <c r="C592" s="311">
        <v>0</v>
      </c>
      <c r="D592" s="311">
        <f>SUM(D593:D595)</f>
        <v>0</v>
      </c>
      <c r="E592" s="312"/>
    </row>
    <row r="593" ht="32.1" customHeight="1" spans="1:5">
      <c r="A593" s="431" t="s">
        <v>1082</v>
      </c>
      <c r="B593" s="315" t="s">
        <v>1083</v>
      </c>
      <c r="C593" s="316">
        <v>0</v>
      </c>
      <c r="D593" s="316">
        <v>0</v>
      </c>
      <c r="E593" s="312"/>
    </row>
    <row r="594" ht="32.1" customHeight="1" spans="1:5">
      <c r="A594" s="431" t="s">
        <v>1084</v>
      </c>
      <c r="B594" s="315" t="s">
        <v>1085</v>
      </c>
      <c r="C594" s="316">
        <v>0</v>
      </c>
      <c r="D594" s="316">
        <v>0</v>
      </c>
      <c r="E594" s="312"/>
    </row>
    <row r="595" ht="32.1" customHeight="1" spans="1:5">
      <c r="A595" s="431" t="s">
        <v>1086</v>
      </c>
      <c r="B595" s="315" t="s">
        <v>1087</v>
      </c>
      <c r="C595" s="316">
        <v>0</v>
      </c>
      <c r="D595" s="316">
        <v>0</v>
      </c>
      <c r="E595" s="312"/>
    </row>
    <row r="596" ht="32.1" customHeight="1" spans="1:5">
      <c r="A596" s="430" t="s">
        <v>1088</v>
      </c>
      <c r="B596" s="310" t="s">
        <v>1089</v>
      </c>
      <c r="C596" s="311">
        <f>SUM(C597:C605)</f>
        <v>1728</v>
      </c>
      <c r="D596" s="311">
        <f>SUM(D597:D605)</f>
        <v>1800</v>
      </c>
      <c r="E596" s="312">
        <f>(D596-C596)/C596</f>
        <v>0.042</v>
      </c>
    </row>
    <row r="597" ht="32.1" customHeight="1" spans="1:5">
      <c r="A597" s="431" t="s">
        <v>1090</v>
      </c>
      <c r="B597" s="315" t="s">
        <v>1091</v>
      </c>
      <c r="C597" s="316"/>
      <c r="D597" s="436"/>
      <c r="E597" s="312"/>
    </row>
    <row r="598" ht="32.1" customHeight="1" spans="1:5">
      <c r="A598" s="431" t="s">
        <v>1092</v>
      </c>
      <c r="B598" s="315" t="s">
        <v>1093</v>
      </c>
      <c r="C598" s="316">
        <v>0</v>
      </c>
      <c r="D598" s="436">
        <v>22</v>
      </c>
      <c r="E598" s="312"/>
    </row>
    <row r="599" ht="32.1" customHeight="1" spans="1:5">
      <c r="A599" s="431" t="s">
        <v>1094</v>
      </c>
      <c r="B599" s="315" t="s">
        <v>1095</v>
      </c>
      <c r="C599" s="316">
        <v>0</v>
      </c>
      <c r="D599" s="436"/>
      <c r="E599" s="312"/>
    </row>
    <row r="600" ht="32.1" customHeight="1" spans="1:5">
      <c r="A600" s="431" t="s">
        <v>1096</v>
      </c>
      <c r="B600" s="315" t="s">
        <v>1097</v>
      </c>
      <c r="C600" s="316">
        <v>0</v>
      </c>
      <c r="D600" s="436"/>
      <c r="E600" s="312"/>
    </row>
    <row r="601" ht="32.1" customHeight="1" spans="1:5">
      <c r="A601" s="431" t="s">
        <v>1098</v>
      </c>
      <c r="B601" s="315" t="s">
        <v>1099</v>
      </c>
      <c r="C601" s="316">
        <v>0</v>
      </c>
      <c r="D601" s="436"/>
      <c r="E601" s="312"/>
    </row>
    <row r="602" ht="32.1" customHeight="1" spans="1:5">
      <c r="A602" s="431" t="s">
        <v>1100</v>
      </c>
      <c r="B602" s="315" t="s">
        <v>1101</v>
      </c>
      <c r="C602" s="316">
        <v>8</v>
      </c>
      <c r="D602" s="436">
        <v>59</v>
      </c>
      <c r="E602" s="312"/>
    </row>
    <row r="603" ht="32.1" customHeight="1" spans="1:5">
      <c r="A603" s="431" t="s">
        <v>1102</v>
      </c>
      <c r="B603" s="315" t="s">
        <v>1103</v>
      </c>
      <c r="C603" s="316">
        <v>0</v>
      </c>
      <c r="D603" s="436"/>
      <c r="E603" s="312"/>
    </row>
    <row r="604" ht="32.1" customHeight="1" spans="1:5">
      <c r="A604" s="431" t="s">
        <v>1104</v>
      </c>
      <c r="B604" s="315" t="s">
        <v>1105</v>
      </c>
      <c r="C604" s="316">
        <v>0</v>
      </c>
      <c r="D604" s="436"/>
      <c r="E604" s="312"/>
    </row>
    <row r="605" ht="32.1" customHeight="1" spans="1:5">
      <c r="A605" s="431" t="s">
        <v>1106</v>
      </c>
      <c r="B605" s="315" t="s">
        <v>1107</v>
      </c>
      <c r="C605" s="316">
        <v>1720</v>
      </c>
      <c r="D605" s="438">
        <v>1719</v>
      </c>
      <c r="E605" s="312">
        <f t="shared" ref="E605:E611" si="39">(D605-C605)/C605</f>
        <v>-0.001</v>
      </c>
    </row>
    <row r="606" ht="32.1" customHeight="1" spans="1:5">
      <c r="A606" s="430" t="s">
        <v>1108</v>
      </c>
      <c r="B606" s="310" t="s">
        <v>1109</v>
      </c>
      <c r="C606" s="311">
        <f>SUM(C607:C613)</f>
        <v>4074</v>
      </c>
      <c r="D606" s="311">
        <f>SUM(D607:D613)</f>
        <v>6629</v>
      </c>
      <c r="E606" s="312">
        <f t="shared" si="39"/>
        <v>0.627</v>
      </c>
    </row>
    <row r="607" ht="32.1" customHeight="1" spans="1:5">
      <c r="A607" s="431" t="s">
        <v>1110</v>
      </c>
      <c r="B607" s="315" t="s">
        <v>1111</v>
      </c>
      <c r="C607" s="316">
        <v>685</v>
      </c>
      <c r="D607" s="438">
        <v>404</v>
      </c>
      <c r="E607" s="312">
        <f t="shared" si="39"/>
        <v>-0.41</v>
      </c>
    </row>
    <row r="608" ht="32.1" customHeight="1" spans="1:5">
      <c r="A608" s="431" t="s">
        <v>1112</v>
      </c>
      <c r="B608" s="315" t="s">
        <v>1113</v>
      </c>
      <c r="C608" s="316">
        <v>38</v>
      </c>
      <c r="D608" s="436">
        <v>38</v>
      </c>
      <c r="E608" s="312">
        <f t="shared" si="39"/>
        <v>0</v>
      </c>
    </row>
    <row r="609" ht="32.1" customHeight="1" spans="1:5">
      <c r="A609" s="431" t="s">
        <v>1114</v>
      </c>
      <c r="B609" s="315" t="s">
        <v>1115</v>
      </c>
      <c r="C609" s="316"/>
      <c r="D609" s="436"/>
      <c r="E609" s="312" t="e">
        <f t="shared" si="39"/>
        <v>#DIV/0!</v>
      </c>
    </row>
    <row r="610" ht="32.1" customHeight="1" spans="1:5">
      <c r="A610" s="431" t="s">
        <v>1116</v>
      </c>
      <c r="B610" s="315" t="s">
        <v>1117</v>
      </c>
      <c r="C610" s="316"/>
      <c r="D610" s="436"/>
      <c r="E610" s="312" t="e">
        <f t="shared" si="39"/>
        <v>#DIV/0!</v>
      </c>
    </row>
    <row r="611" ht="32.1" customHeight="1" spans="1:5">
      <c r="A611" s="431" t="s">
        <v>1118</v>
      </c>
      <c r="B611" s="315" t="s">
        <v>1119</v>
      </c>
      <c r="C611" s="316">
        <v>284</v>
      </c>
      <c r="D611" s="436">
        <v>458</v>
      </c>
      <c r="E611" s="312">
        <f t="shared" si="39"/>
        <v>0.613</v>
      </c>
    </row>
    <row r="612" ht="32.1" customHeight="1" spans="1:5">
      <c r="A612" s="431" t="s">
        <v>1120</v>
      </c>
      <c r="B612" s="315" t="s">
        <v>1121</v>
      </c>
      <c r="C612" s="316">
        <v>0</v>
      </c>
      <c r="D612" s="436">
        <v>0</v>
      </c>
      <c r="E612" s="312"/>
    </row>
    <row r="613" ht="32.1" customHeight="1" spans="1:5">
      <c r="A613" s="431" t="s">
        <v>1122</v>
      </c>
      <c r="B613" s="315" t="s">
        <v>1123</v>
      </c>
      <c r="C613" s="316">
        <v>3067</v>
      </c>
      <c r="D613" s="436">
        <v>5729</v>
      </c>
      <c r="E613" s="312">
        <f t="shared" ref="E613:E616" si="40">(D613-C613)/C613</f>
        <v>0.868</v>
      </c>
    </row>
    <row r="614" ht="32.1" customHeight="1" spans="1:5">
      <c r="A614" s="430" t="s">
        <v>1124</v>
      </c>
      <c r="B614" s="310" t="s">
        <v>1125</v>
      </c>
      <c r="C614" s="311">
        <f>SUM(C615:C620)</f>
        <v>303</v>
      </c>
      <c r="D614" s="311">
        <f>SUM(D615:D620)</f>
        <v>384</v>
      </c>
      <c r="E614" s="312">
        <f t="shared" si="40"/>
        <v>0.267</v>
      </c>
    </row>
    <row r="615" ht="32.1" customHeight="1" spans="1:5">
      <c r="A615" s="431" t="s">
        <v>1126</v>
      </c>
      <c r="B615" s="315" t="s">
        <v>1127</v>
      </c>
      <c r="C615" s="316">
        <v>83</v>
      </c>
      <c r="D615" s="316">
        <v>169</v>
      </c>
      <c r="E615" s="312">
        <f t="shared" si="40"/>
        <v>1.036</v>
      </c>
    </row>
    <row r="616" ht="32.1" customHeight="1" spans="1:5">
      <c r="A616" s="431" t="s">
        <v>1128</v>
      </c>
      <c r="B616" s="315" t="s">
        <v>1129</v>
      </c>
      <c r="C616" s="316">
        <v>104</v>
      </c>
      <c r="D616" s="316">
        <v>143</v>
      </c>
      <c r="E616" s="312">
        <f t="shared" si="40"/>
        <v>0.375</v>
      </c>
    </row>
    <row r="617" ht="32.1" customHeight="1" spans="1:5">
      <c r="A617" s="431" t="s">
        <v>1130</v>
      </c>
      <c r="B617" s="315" t="s">
        <v>1131</v>
      </c>
      <c r="C617" s="316"/>
      <c r="D617" s="316"/>
      <c r="E617" s="312"/>
    </row>
    <row r="618" ht="32.1" customHeight="1" spans="1:5">
      <c r="A618" s="431" t="s">
        <v>1132</v>
      </c>
      <c r="B618" s="315" t="s">
        <v>1133</v>
      </c>
      <c r="C618" s="316">
        <v>19</v>
      </c>
      <c r="D618" s="316">
        <v>10</v>
      </c>
      <c r="E618" s="312"/>
    </row>
    <row r="619" ht="32.1" customHeight="1" spans="1:5">
      <c r="A619" s="431" t="s">
        <v>1134</v>
      </c>
      <c r="B619" s="315" t="s">
        <v>1135</v>
      </c>
      <c r="C619" s="316">
        <v>60</v>
      </c>
      <c r="D619" s="316">
        <v>24</v>
      </c>
      <c r="E619" s="312">
        <f t="shared" ref="E619:E623" si="41">(D619-C619)/C619</f>
        <v>-0.6</v>
      </c>
    </row>
    <row r="620" ht="32.1" customHeight="1" spans="1:5">
      <c r="A620" s="431" t="s">
        <v>1136</v>
      </c>
      <c r="B620" s="315" t="s">
        <v>1137</v>
      </c>
      <c r="C620" s="316">
        <v>37</v>
      </c>
      <c r="D620" s="316">
        <v>38</v>
      </c>
      <c r="E620" s="312">
        <f t="shared" si="41"/>
        <v>0.027</v>
      </c>
    </row>
    <row r="621" ht="32.1" customHeight="1" spans="1:5">
      <c r="A621" s="430" t="s">
        <v>1138</v>
      </c>
      <c r="B621" s="310" t="s">
        <v>1139</v>
      </c>
      <c r="C621" s="311">
        <f>SUM(C622:C628)</f>
        <v>1526</v>
      </c>
      <c r="D621" s="311">
        <f>SUM(D622:D628)</f>
        <v>859</v>
      </c>
      <c r="E621" s="312">
        <f t="shared" si="41"/>
        <v>-0.437</v>
      </c>
    </row>
    <row r="622" ht="32.1" customHeight="1" spans="1:5">
      <c r="A622" s="431" t="s">
        <v>1140</v>
      </c>
      <c r="B622" s="315" t="s">
        <v>1141</v>
      </c>
      <c r="C622" s="316">
        <v>192</v>
      </c>
      <c r="D622" s="436">
        <v>190</v>
      </c>
      <c r="E622" s="312">
        <f t="shared" si="41"/>
        <v>-0.01</v>
      </c>
    </row>
    <row r="623" ht="32.1" customHeight="1" spans="1:5">
      <c r="A623" s="431" t="s">
        <v>1142</v>
      </c>
      <c r="B623" s="315" t="s">
        <v>1143</v>
      </c>
      <c r="C623" s="316">
        <v>832</v>
      </c>
      <c r="D623" s="438">
        <v>558</v>
      </c>
      <c r="E623" s="312">
        <f t="shared" si="41"/>
        <v>-0.329</v>
      </c>
    </row>
    <row r="624" ht="32.1" customHeight="1" spans="1:5">
      <c r="A624" s="431" t="s">
        <v>1144</v>
      </c>
      <c r="B624" s="315" t="s">
        <v>1145</v>
      </c>
      <c r="C624" s="316"/>
      <c r="D624" s="436"/>
      <c r="E624" s="312"/>
    </row>
    <row r="625" ht="32.1" customHeight="1" spans="1:5">
      <c r="A625" s="431" t="s">
        <v>1146</v>
      </c>
      <c r="B625" s="315" t="s">
        <v>1147</v>
      </c>
      <c r="C625" s="316">
        <v>313</v>
      </c>
      <c r="D625" s="436">
        <v>50</v>
      </c>
      <c r="E625" s="312">
        <f t="shared" ref="E625:E630" si="42">(D625-C625)/C625</f>
        <v>-0.84</v>
      </c>
    </row>
    <row r="626" ht="32.1" customHeight="1" spans="1:5">
      <c r="A626" s="431" t="s">
        <v>1148</v>
      </c>
      <c r="B626" s="315" t="s">
        <v>1149</v>
      </c>
      <c r="C626" s="316">
        <v>64</v>
      </c>
      <c r="D626" s="436">
        <v>56</v>
      </c>
      <c r="E626" s="312">
        <f t="shared" si="42"/>
        <v>-0.125</v>
      </c>
    </row>
    <row r="627" ht="32.1" customHeight="1" spans="1:5">
      <c r="A627" s="431" t="s">
        <v>1150</v>
      </c>
      <c r="B627" s="315" t="s">
        <v>1151</v>
      </c>
      <c r="C627" s="316">
        <v>125</v>
      </c>
      <c r="D627" s="436">
        <v>5</v>
      </c>
      <c r="E627" s="312"/>
    </row>
    <row r="628" ht="32.1" customHeight="1" spans="1:5">
      <c r="A628" s="431" t="s">
        <v>1152</v>
      </c>
      <c r="B628" s="315" t="s">
        <v>1153</v>
      </c>
      <c r="C628" s="316">
        <v>0</v>
      </c>
      <c r="D628" s="436"/>
      <c r="E628" s="312"/>
    </row>
    <row r="629" ht="32.1" customHeight="1" spans="1:5">
      <c r="A629" s="430" t="s">
        <v>1154</v>
      </c>
      <c r="B629" s="310" t="s">
        <v>1155</v>
      </c>
      <c r="C629" s="311">
        <f>SUM(C630:C637)</f>
        <v>1812</v>
      </c>
      <c r="D629" s="311">
        <f>SUM(D630:D637)</f>
        <v>2094</v>
      </c>
      <c r="E629" s="312">
        <f t="shared" si="42"/>
        <v>0.156</v>
      </c>
    </row>
    <row r="630" ht="32.1" customHeight="1" spans="1:5">
      <c r="A630" s="431" t="s">
        <v>1156</v>
      </c>
      <c r="B630" s="315" t="s">
        <v>139</v>
      </c>
      <c r="C630" s="316">
        <v>101</v>
      </c>
      <c r="D630" s="432">
        <v>88</v>
      </c>
      <c r="E630" s="312">
        <f t="shared" si="42"/>
        <v>-0.129</v>
      </c>
    </row>
    <row r="631" ht="32.1" customHeight="1" spans="1:5">
      <c r="A631" s="431" t="s">
        <v>1157</v>
      </c>
      <c r="B631" s="315" t="s">
        <v>141</v>
      </c>
      <c r="C631" s="316">
        <v>0</v>
      </c>
      <c r="D631" s="432">
        <v>1</v>
      </c>
      <c r="E631" s="312"/>
    </row>
    <row r="632" ht="32.1" customHeight="1" spans="1:5">
      <c r="A632" s="431" t="s">
        <v>1158</v>
      </c>
      <c r="B632" s="315" t="s">
        <v>143</v>
      </c>
      <c r="C632" s="316"/>
      <c r="D632" s="432"/>
      <c r="E632" s="312"/>
    </row>
    <row r="633" ht="32.1" customHeight="1" spans="1:5">
      <c r="A633" s="431" t="s">
        <v>1159</v>
      </c>
      <c r="B633" s="315" t="s">
        <v>1160</v>
      </c>
      <c r="C633" s="316">
        <v>45</v>
      </c>
      <c r="D633" s="432">
        <v>10</v>
      </c>
      <c r="E633" s="312">
        <f t="shared" ref="E633:E639" si="43">(D633-C633)/C633</f>
        <v>-0.778</v>
      </c>
    </row>
    <row r="634" ht="32.1" customHeight="1" spans="1:5">
      <c r="A634" s="431" t="s">
        <v>1161</v>
      </c>
      <c r="B634" s="315" t="s">
        <v>1162</v>
      </c>
      <c r="C634" s="316">
        <v>109</v>
      </c>
      <c r="D634" s="432">
        <v>161</v>
      </c>
      <c r="E634" s="312">
        <f t="shared" si="43"/>
        <v>0.477</v>
      </c>
    </row>
    <row r="635" ht="32.1" customHeight="1" spans="1:5">
      <c r="A635" s="431" t="s">
        <v>1163</v>
      </c>
      <c r="B635" s="315" t="s">
        <v>1164</v>
      </c>
      <c r="C635" s="316"/>
      <c r="D635" s="432"/>
      <c r="E635" s="312"/>
    </row>
    <row r="636" ht="32.1" customHeight="1" spans="1:5">
      <c r="A636" s="431" t="s">
        <v>1165</v>
      </c>
      <c r="B636" s="315" t="s">
        <v>1166</v>
      </c>
      <c r="C636" s="316">
        <v>1513</v>
      </c>
      <c r="D636" s="316">
        <v>1760</v>
      </c>
      <c r="E636" s="312"/>
    </row>
    <row r="637" ht="32.1" customHeight="1" spans="1:5">
      <c r="A637" s="431" t="s">
        <v>1167</v>
      </c>
      <c r="B637" s="315" t="s">
        <v>1168</v>
      </c>
      <c r="C637" s="316">
        <v>44</v>
      </c>
      <c r="D637" s="432">
        <v>74</v>
      </c>
      <c r="E637" s="312">
        <f t="shared" si="43"/>
        <v>0.682</v>
      </c>
    </row>
    <row r="638" ht="32.1" customHeight="1" spans="1:5">
      <c r="A638" s="430" t="s">
        <v>1169</v>
      </c>
      <c r="B638" s="310" t="s">
        <v>1170</v>
      </c>
      <c r="C638" s="311">
        <f>SUM(C639:C642)</f>
        <v>56</v>
      </c>
      <c r="D638" s="311">
        <f>SUM(D639:D642)</f>
        <v>57</v>
      </c>
      <c r="E638" s="312">
        <f t="shared" si="43"/>
        <v>0.018</v>
      </c>
    </row>
    <row r="639" ht="32.1" customHeight="1" spans="1:5">
      <c r="A639" s="431" t="s">
        <v>1171</v>
      </c>
      <c r="B639" s="315" t="s">
        <v>139</v>
      </c>
      <c r="C639" s="316">
        <v>42</v>
      </c>
      <c r="D639" s="316">
        <v>55</v>
      </c>
      <c r="E639" s="312">
        <f t="shared" si="43"/>
        <v>0.31</v>
      </c>
    </row>
    <row r="640" ht="32.1" customHeight="1" spans="1:5">
      <c r="A640" s="431" t="s">
        <v>1172</v>
      </c>
      <c r="B640" s="315" t="s">
        <v>141</v>
      </c>
      <c r="C640" s="316">
        <v>0</v>
      </c>
      <c r="D640" s="316">
        <v>0</v>
      </c>
      <c r="E640" s="312"/>
    </row>
    <row r="641" ht="32.1" customHeight="1" spans="1:5">
      <c r="A641" s="431" t="s">
        <v>1173</v>
      </c>
      <c r="B641" s="315" t="s">
        <v>143</v>
      </c>
      <c r="C641" s="316">
        <v>0</v>
      </c>
      <c r="D641" s="316">
        <v>0</v>
      </c>
      <c r="E641" s="312"/>
    </row>
    <row r="642" ht="32.1" customHeight="1" spans="1:5">
      <c r="A642" s="431" t="s">
        <v>1174</v>
      </c>
      <c r="B642" s="315" t="s">
        <v>1175</v>
      </c>
      <c r="C642" s="316">
        <v>14</v>
      </c>
      <c r="D642" s="316">
        <v>2</v>
      </c>
      <c r="E642" s="312">
        <f t="shared" ref="E642:E651" si="44">(D642-C642)/C642</f>
        <v>-0.857</v>
      </c>
    </row>
    <row r="643" ht="32.1" customHeight="1" spans="1:5">
      <c r="A643" s="430" t="s">
        <v>1176</v>
      </c>
      <c r="B643" s="310" t="s">
        <v>1177</v>
      </c>
      <c r="C643" s="311">
        <f>SUM(C644:C645)</f>
        <v>9092</v>
      </c>
      <c r="D643" s="311">
        <f>SUM(D644:D645)</f>
        <v>9713</v>
      </c>
      <c r="E643" s="312">
        <f t="shared" si="44"/>
        <v>0.068</v>
      </c>
    </row>
    <row r="644" ht="32.1" customHeight="1" spans="1:5">
      <c r="A644" s="431" t="s">
        <v>1178</v>
      </c>
      <c r="B644" s="315" t="s">
        <v>1179</v>
      </c>
      <c r="C644" s="316">
        <v>305</v>
      </c>
      <c r="D644" s="436">
        <v>357</v>
      </c>
      <c r="E644" s="312">
        <f t="shared" si="44"/>
        <v>0.17</v>
      </c>
    </row>
    <row r="645" ht="32.1" customHeight="1" spans="1:5">
      <c r="A645" s="431" t="s">
        <v>1180</v>
      </c>
      <c r="B645" s="315" t="s">
        <v>1181</v>
      </c>
      <c r="C645" s="316">
        <v>8787</v>
      </c>
      <c r="D645" s="438">
        <v>9356</v>
      </c>
      <c r="E645" s="312">
        <f t="shared" si="44"/>
        <v>0.065</v>
      </c>
    </row>
    <row r="646" ht="32.1" customHeight="1" spans="1:5">
      <c r="A646" s="430" t="s">
        <v>1182</v>
      </c>
      <c r="B646" s="310" t="s">
        <v>1183</v>
      </c>
      <c r="C646" s="311">
        <f>SUM(C647:C648)</f>
        <v>407</v>
      </c>
      <c r="D646" s="311">
        <f>SUM(D647:D648)</f>
        <v>324</v>
      </c>
      <c r="E646" s="312">
        <f t="shared" si="44"/>
        <v>-0.204</v>
      </c>
    </row>
    <row r="647" ht="32.1" customHeight="1" spans="1:5">
      <c r="A647" s="431" t="s">
        <v>1184</v>
      </c>
      <c r="B647" s="315" t="s">
        <v>1185</v>
      </c>
      <c r="C647" s="316">
        <v>407</v>
      </c>
      <c r="D647" s="316">
        <v>304</v>
      </c>
      <c r="E647" s="312">
        <f t="shared" si="44"/>
        <v>-0.253</v>
      </c>
    </row>
    <row r="648" ht="32.1" customHeight="1" spans="1:5">
      <c r="A648" s="431" t="s">
        <v>1186</v>
      </c>
      <c r="B648" s="315" t="s">
        <v>1187</v>
      </c>
      <c r="C648" s="316"/>
      <c r="D648" s="316">
        <v>20</v>
      </c>
      <c r="E648" s="312" t="e">
        <f t="shared" si="44"/>
        <v>#DIV/0!</v>
      </c>
    </row>
    <row r="649" ht="32.1" customHeight="1" spans="1:5">
      <c r="A649" s="430" t="s">
        <v>1188</v>
      </c>
      <c r="B649" s="310" t="s">
        <v>1189</v>
      </c>
      <c r="C649" s="311">
        <f>SUM(C650:C651)</f>
        <v>2554</v>
      </c>
      <c r="D649" s="311">
        <f>SUM(D650:D651)</f>
        <v>2784</v>
      </c>
      <c r="E649" s="312">
        <f t="shared" si="44"/>
        <v>0.09</v>
      </c>
    </row>
    <row r="650" ht="32.1" customHeight="1" spans="1:5">
      <c r="A650" s="431" t="s">
        <v>1190</v>
      </c>
      <c r="B650" s="315" t="s">
        <v>1191</v>
      </c>
      <c r="C650" s="316">
        <v>54</v>
      </c>
      <c r="D650" s="316">
        <v>0</v>
      </c>
      <c r="E650" s="312">
        <f t="shared" si="44"/>
        <v>-1</v>
      </c>
    </row>
    <row r="651" ht="32.1" customHeight="1" spans="1:5">
      <c r="A651" s="431" t="s">
        <v>1192</v>
      </c>
      <c r="B651" s="315" t="s">
        <v>1193</v>
      </c>
      <c r="C651" s="316">
        <v>2500</v>
      </c>
      <c r="D651" s="316">
        <v>2784</v>
      </c>
      <c r="E651" s="312">
        <f t="shared" si="44"/>
        <v>0.114</v>
      </c>
    </row>
    <row r="652" ht="32.1" customHeight="1" spans="1:5">
      <c r="A652" s="430" t="s">
        <v>1194</v>
      </c>
      <c r="B652" s="310" t="s">
        <v>1195</v>
      </c>
      <c r="C652" s="311">
        <f>SUM(C653:C654)</f>
        <v>0</v>
      </c>
      <c r="D652" s="311">
        <f>SUM(D653:D654)</f>
        <v>0</v>
      </c>
      <c r="E652" s="312"/>
    </row>
    <row r="653" ht="32.1" customHeight="1" spans="1:5">
      <c r="A653" s="431" t="s">
        <v>1196</v>
      </c>
      <c r="B653" s="315" t="s">
        <v>1197</v>
      </c>
      <c r="C653" s="316">
        <v>0</v>
      </c>
      <c r="D653" s="316">
        <v>0</v>
      </c>
      <c r="E653" s="312"/>
    </row>
    <row r="654" ht="32.1" customHeight="1" spans="1:5">
      <c r="A654" s="431" t="s">
        <v>1198</v>
      </c>
      <c r="B654" s="315" t="s">
        <v>1199</v>
      </c>
      <c r="C654" s="316">
        <v>0</v>
      </c>
      <c r="D654" s="316">
        <v>0</v>
      </c>
      <c r="E654" s="312"/>
    </row>
    <row r="655" ht="32.1" customHeight="1" spans="1:5">
      <c r="A655" s="430" t="s">
        <v>1200</v>
      </c>
      <c r="B655" s="310" t="s">
        <v>1201</v>
      </c>
      <c r="C655" s="311">
        <f>SUM(C656:C657)</f>
        <v>63</v>
      </c>
      <c r="D655" s="311">
        <f>SUM(D656:D657)</f>
        <v>64</v>
      </c>
      <c r="E655" s="312">
        <f t="shared" ref="E655:E658" si="45">(D655-C655)/C655</f>
        <v>0.016</v>
      </c>
    </row>
    <row r="656" ht="32.1" customHeight="1" spans="1:5">
      <c r="A656" s="431" t="s">
        <v>1202</v>
      </c>
      <c r="B656" s="315" t="s">
        <v>1203</v>
      </c>
      <c r="C656" s="316">
        <v>8</v>
      </c>
      <c r="D656" s="316">
        <v>9</v>
      </c>
      <c r="E656" s="312">
        <f t="shared" si="45"/>
        <v>0.125</v>
      </c>
    </row>
    <row r="657" ht="32.1" customHeight="1" spans="1:5">
      <c r="A657" s="431" t="s">
        <v>1204</v>
      </c>
      <c r="B657" s="315" t="s">
        <v>1205</v>
      </c>
      <c r="C657" s="316">
        <v>55</v>
      </c>
      <c r="D657" s="316">
        <v>55</v>
      </c>
      <c r="E657" s="312">
        <f t="shared" si="45"/>
        <v>0</v>
      </c>
    </row>
    <row r="658" ht="32.1" customHeight="1" spans="1:5">
      <c r="A658" s="430" t="s">
        <v>1206</v>
      </c>
      <c r="B658" s="310" t="s">
        <v>1207</v>
      </c>
      <c r="C658" s="311">
        <f>SUM(C659:C661)</f>
        <v>8414</v>
      </c>
      <c r="D658" s="311">
        <f>SUM(D659:D661)</f>
        <v>3044</v>
      </c>
      <c r="E658" s="312">
        <f t="shared" si="45"/>
        <v>-0.638</v>
      </c>
    </row>
    <row r="659" ht="32.1" customHeight="1" spans="1:5">
      <c r="A659" s="431" t="s">
        <v>1208</v>
      </c>
      <c r="B659" s="315" t="s">
        <v>1209</v>
      </c>
      <c r="C659" s="316"/>
      <c r="D659" s="316"/>
      <c r="E659" s="312"/>
    </row>
    <row r="660" ht="32.1" customHeight="1" spans="1:5">
      <c r="A660" s="431" t="s">
        <v>1210</v>
      </c>
      <c r="B660" s="315" t="s">
        <v>1211</v>
      </c>
      <c r="C660" s="316">
        <v>8414</v>
      </c>
      <c r="D660" s="316">
        <v>2614</v>
      </c>
      <c r="E660" s="312">
        <f>(D660-C660)/C660</f>
        <v>-0.689</v>
      </c>
    </row>
    <row r="661" ht="32.1" customHeight="1" spans="1:5">
      <c r="A661" s="431" t="s">
        <v>1212</v>
      </c>
      <c r="B661" s="315" t="s">
        <v>1213</v>
      </c>
      <c r="C661" s="316">
        <v>0</v>
      </c>
      <c r="D661" s="316">
        <v>430</v>
      </c>
      <c r="E661" s="312"/>
    </row>
    <row r="662" ht="32.1" customHeight="1" spans="1:5">
      <c r="A662" s="430" t="s">
        <v>1214</v>
      </c>
      <c r="B662" s="310" t="s">
        <v>1215</v>
      </c>
      <c r="C662" s="311">
        <f>SUM(C663:C666)</f>
        <v>0</v>
      </c>
      <c r="D662" s="311">
        <f>SUM(D663:D666)</f>
        <v>0</v>
      </c>
      <c r="E662" s="312"/>
    </row>
    <row r="663" ht="32.1" customHeight="1" spans="1:5">
      <c r="A663" s="431" t="s">
        <v>1216</v>
      </c>
      <c r="B663" s="315" t="s">
        <v>1217</v>
      </c>
      <c r="C663" s="316">
        <v>0</v>
      </c>
      <c r="D663" s="316">
        <v>0</v>
      </c>
      <c r="E663" s="312"/>
    </row>
    <row r="664" ht="32.1" customHeight="1" spans="1:5">
      <c r="A664" s="431" t="s">
        <v>1218</v>
      </c>
      <c r="B664" s="315" t="s">
        <v>1219</v>
      </c>
      <c r="C664" s="316">
        <v>0</v>
      </c>
      <c r="D664" s="316">
        <v>0</v>
      </c>
      <c r="E664" s="312"/>
    </row>
    <row r="665" ht="32.1" customHeight="1" spans="1:5">
      <c r="A665" s="431" t="s">
        <v>1220</v>
      </c>
      <c r="B665" s="315" t="s">
        <v>1221</v>
      </c>
      <c r="C665" s="316">
        <v>0</v>
      </c>
      <c r="D665" s="316">
        <v>0</v>
      </c>
      <c r="E665" s="312"/>
    </row>
    <row r="666" ht="32.1" customHeight="1" spans="1:5">
      <c r="A666" s="431" t="s">
        <v>1222</v>
      </c>
      <c r="B666" s="315" t="s">
        <v>1223</v>
      </c>
      <c r="C666" s="316">
        <v>0</v>
      </c>
      <c r="D666" s="316">
        <v>0</v>
      </c>
      <c r="E666" s="312"/>
    </row>
    <row r="667" ht="32.1" customHeight="1" spans="1:5">
      <c r="A667" s="430" t="s">
        <v>1224</v>
      </c>
      <c r="B667" s="310" t="s">
        <v>1225</v>
      </c>
      <c r="C667" s="311">
        <f>SUM(C668:C674)</f>
        <v>216</v>
      </c>
      <c r="D667" s="311">
        <f>SUM(D668:D674)</f>
        <v>226</v>
      </c>
      <c r="E667" s="312">
        <f t="shared" ref="E667:E669" si="46">(D667-C667)/C667</f>
        <v>0.046</v>
      </c>
    </row>
    <row r="668" ht="32.1" customHeight="1" spans="1:5">
      <c r="A668" s="431" t="s">
        <v>1226</v>
      </c>
      <c r="B668" s="315" t="s">
        <v>139</v>
      </c>
      <c r="C668" s="316">
        <v>114</v>
      </c>
      <c r="D668" s="432">
        <v>114</v>
      </c>
      <c r="E668" s="312">
        <f t="shared" si="46"/>
        <v>0</v>
      </c>
    </row>
    <row r="669" ht="32.1" customHeight="1" spans="1:5">
      <c r="A669" s="431" t="s">
        <v>1227</v>
      </c>
      <c r="B669" s="315" t="s">
        <v>141</v>
      </c>
      <c r="C669" s="316">
        <v>5</v>
      </c>
      <c r="D669" s="432">
        <v>4</v>
      </c>
      <c r="E669" s="312">
        <f t="shared" si="46"/>
        <v>-0.2</v>
      </c>
    </row>
    <row r="670" ht="32.1" customHeight="1" spans="1:5">
      <c r="A670" s="431" t="s">
        <v>1228</v>
      </c>
      <c r="B670" s="315" t="s">
        <v>143</v>
      </c>
      <c r="C670" s="316">
        <v>0</v>
      </c>
      <c r="D670" s="432"/>
      <c r="E670" s="312"/>
    </row>
    <row r="671" ht="32.1" customHeight="1" spans="1:5">
      <c r="A671" s="431" t="s">
        <v>1229</v>
      </c>
      <c r="B671" s="315" t="s">
        <v>1230</v>
      </c>
      <c r="C671" s="316">
        <v>12</v>
      </c>
      <c r="D671" s="432">
        <v>11</v>
      </c>
      <c r="E671" s="312"/>
    </row>
    <row r="672" ht="32.1" customHeight="1" spans="1:5">
      <c r="A672" s="431" t="s">
        <v>1231</v>
      </c>
      <c r="B672" s="315" t="s">
        <v>1232</v>
      </c>
      <c r="C672" s="316"/>
      <c r="D672" s="432"/>
      <c r="E672" s="312"/>
    </row>
    <row r="673" ht="32.1" customHeight="1" spans="1:5">
      <c r="A673" s="431" t="s">
        <v>1233</v>
      </c>
      <c r="B673" s="315" t="s">
        <v>157</v>
      </c>
      <c r="C673" s="316">
        <v>77</v>
      </c>
      <c r="D673" s="432">
        <v>81</v>
      </c>
      <c r="E673" s="312">
        <f t="shared" ref="E673:E676" si="47">(D673-C673)/C673</f>
        <v>0.052</v>
      </c>
    </row>
    <row r="674" ht="32.1" customHeight="1" spans="1:5">
      <c r="A674" s="431" t="s">
        <v>1234</v>
      </c>
      <c r="B674" s="315" t="s">
        <v>1235</v>
      </c>
      <c r="C674" s="316">
        <v>8</v>
      </c>
      <c r="D674" s="432">
        <v>16</v>
      </c>
      <c r="E674" s="312">
        <f t="shared" si="47"/>
        <v>1</v>
      </c>
    </row>
    <row r="675" ht="32.1" customHeight="1" spans="1:5">
      <c r="A675" s="430" t="s">
        <v>1236</v>
      </c>
      <c r="B675" s="310" t="s">
        <v>1237</v>
      </c>
      <c r="C675" s="311">
        <f>SUM(C676:C677)</f>
        <v>83</v>
      </c>
      <c r="D675" s="311">
        <f>SUM(D676:D677)</f>
        <v>226</v>
      </c>
      <c r="E675" s="312">
        <f t="shared" si="47"/>
        <v>1.723</v>
      </c>
    </row>
    <row r="676" ht="32.1" customHeight="1" spans="1:5">
      <c r="A676" s="431" t="s">
        <v>1238</v>
      </c>
      <c r="B676" s="315" t="s">
        <v>1239</v>
      </c>
      <c r="C676" s="316">
        <v>83</v>
      </c>
      <c r="D676" s="316">
        <v>226</v>
      </c>
      <c r="E676" s="312">
        <f t="shared" si="47"/>
        <v>1.723</v>
      </c>
    </row>
    <row r="677" ht="32.1" customHeight="1" spans="1:5">
      <c r="A677" s="431" t="s">
        <v>1240</v>
      </c>
      <c r="B677" s="315" t="s">
        <v>1241</v>
      </c>
      <c r="C677" s="316">
        <v>0</v>
      </c>
      <c r="D677" s="316">
        <v>0</v>
      </c>
      <c r="E677" s="312"/>
    </row>
    <row r="678" ht="32.1" customHeight="1" spans="1:5">
      <c r="A678" s="430" t="s">
        <v>1242</v>
      </c>
      <c r="B678" s="310" t="s">
        <v>1243</v>
      </c>
      <c r="C678" s="311">
        <f>SUM(C679)</f>
        <v>1</v>
      </c>
      <c r="D678" s="311">
        <f>SUM(D679)</f>
        <v>0</v>
      </c>
      <c r="E678" s="312">
        <f t="shared" ref="E678:E685" si="48">(D678-C678)/C678</f>
        <v>-1</v>
      </c>
    </row>
    <row r="679" ht="32.1" customHeight="1" spans="1:5">
      <c r="A679" s="315">
        <v>2089999</v>
      </c>
      <c r="B679" s="315" t="s">
        <v>1244</v>
      </c>
      <c r="C679" s="316">
        <v>1</v>
      </c>
      <c r="D679" s="316"/>
      <c r="E679" s="312">
        <f t="shared" si="48"/>
        <v>-1</v>
      </c>
    </row>
    <row r="680" ht="32.1" customHeight="1" spans="1:5">
      <c r="A680" s="310" t="s">
        <v>1245</v>
      </c>
      <c r="B680" s="441" t="s">
        <v>526</v>
      </c>
      <c r="C680" s="449"/>
      <c r="D680" s="449"/>
      <c r="E680" s="312"/>
    </row>
    <row r="681" ht="32.1" customHeight="1" spans="1:5">
      <c r="A681" s="310" t="s">
        <v>1246</v>
      </c>
      <c r="B681" s="441" t="s">
        <v>1247</v>
      </c>
      <c r="C681" s="449"/>
      <c r="D681" s="449"/>
      <c r="E681" s="312"/>
    </row>
    <row r="682" ht="32.1" customHeight="1" spans="1:5">
      <c r="A682" s="430" t="s">
        <v>86</v>
      </c>
      <c r="B682" s="310" t="s">
        <v>87</v>
      </c>
      <c r="C682" s="311">
        <f>C683+C688+C702+C706+C718+C721+C725+C730+C734+C738+C741+C750+C763</f>
        <v>23415</v>
      </c>
      <c r="D682" s="311">
        <f>D683+D688+D702+D706+D718+D721+D725+D730+D734+D738+D741+D750+D752+D758+D763</f>
        <v>27789</v>
      </c>
      <c r="E682" s="312">
        <f t="shared" si="48"/>
        <v>0.187</v>
      </c>
    </row>
    <row r="683" ht="32.1" customHeight="1" spans="1:5">
      <c r="A683" s="430" t="s">
        <v>1248</v>
      </c>
      <c r="B683" s="310" t="s">
        <v>1249</v>
      </c>
      <c r="C683" s="311">
        <f>SUM(C684:C687)</f>
        <v>479</v>
      </c>
      <c r="D683" s="311">
        <f>SUM(D684:D687)</f>
        <v>442</v>
      </c>
      <c r="E683" s="312">
        <f t="shared" si="48"/>
        <v>-0.077</v>
      </c>
    </row>
    <row r="684" ht="32.1" customHeight="1" spans="1:5">
      <c r="A684" s="431" t="s">
        <v>1250</v>
      </c>
      <c r="B684" s="315" t="s">
        <v>139</v>
      </c>
      <c r="C684" s="316">
        <v>299</v>
      </c>
      <c r="D684" s="436">
        <v>269</v>
      </c>
      <c r="E684" s="312">
        <f t="shared" si="48"/>
        <v>-0.1</v>
      </c>
    </row>
    <row r="685" ht="32.1" customHeight="1" spans="1:5">
      <c r="A685" s="431" t="s">
        <v>1251</v>
      </c>
      <c r="B685" s="315" t="s">
        <v>141</v>
      </c>
      <c r="C685" s="316">
        <v>19</v>
      </c>
      <c r="D685" s="436">
        <v>21</v>
      </c>
      <c r="E685" s="312">
        <f t="shared" si="48"/>
        <v>0.105</v>
      </c>
    </row>
    <row r="686" ht="32.1" customHeight="1" spans="1:5">
      <c r="A686" s="431" t="s">
        <v>1252</v>
      </c>
      <c r="B686" s="315" t="s">
        <v>143</v>
      </c>
      <c r="C686" s="316"/>
      <c r="D686" s="436"/>
      <c r="E686" s="312"/>
    </row>
    <row r="687" ht="32.1" customHeight="1" spans="1:5">
      <c r="A687" s="431" t="s">
        <v>1253</v>
      </c>
      <c r="B687" s="315" t="s">
        <v>1254</v>
      </c>
      <c r="C687" s="316">
        <v>161</v>
      </c>
      <c r="D687" s="436">
        <v>152</v>
      </c>
      <c r="E687" s="312">
        <f t="shared" ref="E687:E690" si="49">(D687-C687)/C687</f>
        <v>-0.056</v>
      </c>
    </row>
    <row r="688" ht="32.1" customHeight="1" spans="1:5">
      <c r="A688" s="430" t="s">
        <v>1255</v>
      </c>
      <c r="B688" s="310" t="s">
        <v>1256</v>
      </c>
      <c r="C688" s="311">
        <f>SUBTOTAL(9,C689:C701)</f>
        <v>5360</v>
      </c>
      <c r="D688" s="311">
        <f>SUBTOTAL(9,D689:D701)</f>
        <v>4547</v>
      </c>
      <c r="E688" s="312">
        <f t="shared" si="49"/>
        <v>-0.152</v>
      </c>
    </row>
    <row r="689" ht="32.1" customHeight="1" spans="1:5">
      <c r="A689" s="431" t="s">
        <v>1257</v>
      </c>
      <c r="B689" s="315" t="s">
        <v>1258</v>
      </c>
      <c r="C689" s="316">
        <v>4237</v>
      </c>
      <c r="D689" s="438">
        <v>3402</v>
      </c>
      <c r="E689" s="312">
        <f t="shared" si="49"/>
        <v>-0.197</v>
      </c>
    </row>
    <row r="690" ht="32.1" customHeight="1" spans="1:5">
      <c r="A690" s="431" t="s">
        <v>1259</v>
      </c>
      <c r="B690" s="315" t="s">
        <v>1260</v>
      </c>
      <c r="C690" s="316">
        <v>1123</v>
      </c>
      <c r="D690" s="438">
        <v>1010</v>
      </c>
      <c r="E690" s="312">
        <f t="shared" si="49"/>
        <v>-0.101</v>
      </c>
    </row>
    <row r="691" ht="32.1" customHeight="1" spans="1:5">
      <c r="A691" s="431" t="s">
        <v>1261</v>
      </c>
      <c r="B691" s="315" t="s">
        <v>1262</v>
      </c>
      <c r="C691" s="316"/>
      <c r="D691" s="436">
        <v>0</v>
      </c>
      <c r="E691" s="312"/>
    </row>
    <row r="692" ht="32.1" customHeight="1" spans="1:5">
      <c r="A692" s="431" t="s">
        <v>1263</v>
      </c>
      <c r="B692" s="315" t="s">
        <v>1264</v>
      </c>
      <c r="C692" s="316">
        <v>0</v>
      </c>
      <c r="D692" s="436">
        <v>0</v>
      </c>
      <c r="E692" s="312"/>
    </row>
    <row r="693" ht="32.1" customHeight="1" spans="1:5">
      <c r="A693" s="431" t="s">
        <v>1265</v>
      </c>
      <c r="B693" s="315" t="s">
        <v>1266</v>
      </c>
      <c r="C693" s="316">
        <v>0</v>
      </c>
      <c r="D693" s="436">
        <v>0</v>
      </c>
      <c r="E693" s="312"/>
    </row>
    <row r="694" ht="32.1" customHeight="1" spans="1:5">
      <c r="A694" s="431" t="s">
        <v>1267</v>
      </c>
      <c r="B694" s="315" t="s">
        <v>1268</v>
      </c>
      <c r="C694" s="316">
        <v>0</v>
      </c>
      <c r="D694" s="436">
        <v>0</v>
      </c>
      <c r="E694" s="312"/>
    </row>
    <row r="695" ht="32.1" customHeight="1" spans="1:5">
      <c r="A695" s="431" t="s">
        <v>1269</v>
      </c>
      <c r="B695" s="315" t="s">
        <v>1270</v>
      </c>
      <c r="C695" s="316">
        <v>0</v>
      </c>
      <c r="D695" s="316">
        <v>0</v>
      </c>
      <c r="E695" s="312"/>
    </row>
    <row r="696" ht="32.1" customHeight="1" spans="1:5">
      <c r="A696" s="431" t="s">
        <v>1271</v>
      </c>
      <c r="B696" s="315" t="s">
        <v>1272</v>
      </c>
      <c r="C696" s="316"/>
      <c r="D696" s="316"/>
      <c r="E696" s="312"/>
    </row>
    <row r="697" ht="32.1" customHeight="1" spans="1:5">
      <c r="A697" s="431" t="s">
        <v>1273</v>
      </c>
      <c r="B697" s="315" t="s">
        <v>1274</v>
      </c>
      <c r="C697" s="316">
        <v>0</v>
      </c>
      <c r="D697" s="316">
        <v>0</v>
      </c>
      <c r="E697" s="312"/>
    </row>
    <row r="698" ht="32.1" customHeight="1" spans="1:5">
      <c r="A698" s="431" t="s">
        <v>1275</v>
      </c>
      <c r="B698" s="315" t="s">
        <v>1276</v>
      </c>
      <c r="C698" s="316"/>
      <c r="D698" s="316"/>
      <c r="E698" s="312"/>
    </row>
    <row r="699" ht="32.1" customHeight="1" spans="1:5">
      <c r="A699" s="431" t="s">
        <v>1277</v>
      </c>
      <c r="B699" s="315" t="s">
        <v>1278</v>
      </c>
      <c r="C699" s="316">
        <v>0</v>
      </c>
      <c r="D699" s="316">
        <v>0</v>
      </c>
      <c r="E699" s="312"/>
    </row>
    <row r="700" ht="32.1" customHeight="1" spans="1:5">
      <c r="A700" s="431" t="s">
        <v>1279</v>
      </c>
      <c r="B700" s="315" t="s">
        <v>1280</v>
      </c>
      <c r="C700" s="316"/>
      <c r="D700" s="316"/>
      <c r="E700" s="312"/>
    </row>
    <row r="701" ht="32.1" customHeight="1" spans="1:5">
      <c r="A701" s="431" t="s">
        <v>1281</v>
      </c>
      <c r="B701" s="315" t="s">
        <v>1282</v>
      </c>
      <c r="C701" s="316"/>
      <c r="D701" s="316">
        <v>135</v>
      </c>
      <c r="E701" s="312" t="e">
        <f t="shared" ref="E701:E709" si="50">(D701-C701)/C701</f>
        <v>#DIV/0!</v>
      </c>
    </row>
    <row r="702" ht="32.1" customHeight="1" spans="1:5">
      <c r="A702" s="430" t="s">
        <v>1283</v>
      </c>
      <c r="B702" s="310" t="s">
        <v>1284</v>
      </c>
      <c r="C702" s="311">
        <f>SUM(C703:C705)</f>
        <v>3964</v>
      </c>
      <c r="D702" s="311">
        <f>SUM(D703:D705)</f>
        <v>4722</v>
      </c>
      <c r="E702" s="312">
        <f t="shared" si="50"/>
        <v>0.191</v>
      </c>
    </row>
    <row r="703" ht="32.1" customHeight="1" spans="1:5">
      <c r="A703" s="431" t="s">
        <v>1285</v>
      </c>
      <c r="B703" s="315" t="s">
        <v>1286</v>
      </c>
      <c r="C703" s="316">
        <v>0</v>
      </c>
      <c r="D703" s="436"/>
      <c r="E703" s="312"/>
    </row>
    <row r="704" ht="32.1" customHeight="1" spans="1:5">
      <c r="A704" s="431" t="s">
        <v>1287</v>
      </c>
      <c r="B704" s="315" t="s">
        <v>1288</v>
      </c>
      <c r="C704" s="316">
        <v>3543</v>
      </c>
      <c r="D704" s="438">
        <v>4004</v>
      </c>
      <c r="E704" s="312">
        <f t="shared" si="50"/>
        <v>0.13</v>
      </c>
    </row>
    <row r="705" ht="32.1" customHeight="1" spans="1:5">
      <c r="A705" s="431" t="s">
        <v>1289</v>
      </c>
      <c r="B705" s="315" t="s">
        <v>1290</v>
      </c>
      <c r="C705" s="316">
        <v>421</v>
      </c>
      <c r="D705" s="436">
        <v>718</v>
      </c>
      <c r="E705" s="312">
        <f t="shared" si="50"/>
        <v>0.705</v>
      </c>
    </row>
    <row r="706" ht="32.1" customHeight="1" spans="1:5">
      <c r="A706" s="430" t="s">
        <v>1291</v>
      </c>
      <c r="B706" s="310" t="s">
        <v>1292</v>
      </c>
      <c r="C706" s="311">
        <f>SUM(C707:C717)</f>
        <v>5386</v>
      </c>
      <c r="D706" s="311">
        <f>SUM(D707:D717)</f>
        <v>8370</v>
      </c>
      <c r="E706" s="312">
        <f t="shared" si="50"/>
        <v>0.554</v>
      </c>
    </row>
    <row r="707" ht="32.1" customHeight="1" spans="1:5">
      <c r="A707" s="431" t="s">
        <v>1293</v>
      </c>
      <c r="B707" s="315" t="s">
        <v>1294</v>
      </c>
      <c r="C707" s="316">
        <v>816</v>
      </c>
      <c r="D707" s="436">
        <v>889</v>
      </c>
      <c r="E707" s="312">
        <f t="shared" si="50"/>
        <v>0.089</v>
      </c>
    </row>
    <row r="708" ht="32.1" customHeight="1" spans="1:5">
      <c r="A708" s="431" t="s">
        <v>1295</v>
      </c>
      <c r="B708" s="315" t="s">
        <v>1296</v>
      </c>
      <c r="C708" s="316">
        <v>144</v>
      </c>
      <c r="D708" s="436">
        <v>140</v>
      </c>
      <c r="E708" s="312">
        <f t="shared" si="50"/>
        <v>-0.028</v>
      </c>
    </row>
    <row r="709" ht="32.1" customHeight="1" spans="1:5">
      <c r="A709" s="431" t="s">
        <v>1297</v>
      </c>
      <c r="B709" s="315" t="s">
        <v>1298</v>
      </c>
      <c r="C709" s="316">
        <v>798</v>
      </c>
      <c r="D709" s="436">
        <v>806</v>
      </c>
      <c r="E709" s="312">
        <f t="shared" si="50"/>
        <v>0.01</v>
      </c>
    </row>
    <row r="710" ht="32.1" customHeight="1" spans="1:5">
      <c r="A710" s="431" t="s">
        <v>1299</v>
      </c>
      <c r="B710" s="315" t="s">
        <v>1300</v>
      </c>
      <c r="C710" s="316">
        <v>0</v>
      </c>
      <c r="D710" s="436"/>
      <c r="E710" s="312"/>
    </row>
    <row r="711" ht="32.1" customHeight="1" spans="1:5">
      <c r="A711" s="431" t="s">
        <v>1301</v>
      </c>
      <c r="B711" s="315" t="s">
        <v>1302</v>
      </c>
      <c r="C711" s="316">
        <v>163</v>
      </c>
      <c r="D711" s="436">
        <v>177</v>
      </c>
      <c r="E711" s="312">
        <f t="shared" ref="E711:E719" si="51">(D711-C711)/C711</f>
        <v>0.086</v>
      </c>
    </row>
    <row r="712" ht="32.1" customHeight="1" spans="1:5">
      <c r="A712" s="431" t="s">
        <v>1303</v>
      </c>
      <c r="B712" s="315" t="s">
        <v>1304</v>
      </c>
      <c r="C712" s="316">
        <v>0</v>
      </c>
      <c r="D712" s="436"/>
      <c r="E712" s="312"/>
    </row>
    <row r="713" ht="32.1" customHeight="1" spans="1:5">
      <c r="A713" s="431" t="s">
        <v>1305</v>
      </c>
      <c r="B713" s="315" t="s">
        <v>1306</v>
      </c>
      <c r="C713" s="316">
        <v>0</v>
      </c>
      <c r="D713" s="436"/>
      <c r="E713" s="312"/>
    </row>
    <row r="714" ht="32.1" customHeight="1" spans="1:5">
      <c r="A714" s="431" t="s">
        <v>1307</v>
      </c>
      <c r="B714" s="315" t="s">
        <v>1308</v>
      </c>
      <c r="C714" s="316">
        <v>2826</v>
      </c>
      <c r="D714" s="438">
        <v>5917</v>
      </c>
      <c r="E714" s="312">
        <f t="shared" si="51"/>
        <v>1.094</v>
      </c>
    </row>
    <row r="715" ht="32.1" customHeight="1" spans="1:5">
      <c r="A715" s="431" t="s">
        <v>1309</v>
      </c>
      <c r="B715" s="315" t="s">
        <v>1310</v>
      </c>
      <c r="C715" s="316">
        <v>3</v>
      </c>
      <c r="D715" s="436">
        <v>430</v>
      </c>
      <c r="E715" s="312">
        <f t="shared" si="51"/>
        <v>142.333</v>
      </c>
    </row>
    <row r="716" ht="32.1" customHeight="1" spans="1:5">
      <c r="A716" s="431" t="s">
        <v>1311</v>
      </c>
      <c r="B716" s="315" t="s">
        <v>1312</v>
      </c>
      <c r="C716" s="316">
        <v>508</v>
      </c>
      <c r="D716" s="436">
        <v>9</v>
      </c>
      <c r="E716" s="312">
        <f t="shared" si="51"/>
        <v>-0.982</v>
      </c>
    </row>
    <row r="717" ht="32.1" customHeight="1" spans="1:5">
      <c r="A717" s="431" t="s">
        <v>1313</v>
      </c>
      <c r="B717" s="315" t="s">
        <v>1314</v>
      </c>
      <c r="C717" s="316">
        <v>128</v>
      </c>
      <c r="D717" s="436">
        <v>2</v>
      </c>
      <c r="E717" s="312">
        <f t="shared" si="51"/>
        <v>-0.984</v>
      </c>
    </row>
    <row r="718" ht="32.1" customHeight="1" spans="1:5">
      <c r="A718" s="430" t="s">
        <v>1315</v>
      </c>
      <c r="B718" s="310" t="s">
        <v>1316</v>
      </c>
      <c r="C718" s="311">
        <f>SUM(C719:C720)</f>
        <v>50</v>
      </c>
      <c r="D718" s="311">
        <f>SUM(D719:D720)</f>
        <v>0</v>
      </c>
      <c r="E718" s="312">
        <f t="shared" si="51"/>
        <v>-1</v>
      </c>
    </row>
    <row r="719" ht="32.1" customHeight="1" spans="1:5">
      <c r="A719" s="431" t="s">
        <v>1317</v>
      </c>
      <c r="B719" s="315" t="s">
        <v>1318</v>
      </c>
      <c r="C719" s="316">
        <v>50</v>
      </c>
      <c r="D719" s="316"/>
      <c r="E719" s="312">
        <f t="shared" si="51"/>
        <v>-1</v>
      </c>
    </row>
    <row r="720" ht="32.1" customHeight="1" spans="1:5">
      <c r="A720" s="431" t="s">
        <v>1319</v>
      </c>
      <c r="B720" s="315" t="s">
        <v>1320</v>
      </c>
      <c r="C720" s="316">
        <v>0</v>
      </c>
      <c r="D720" s="316">
        <v>0</v>
      </c>
      <c r="E720" s="312"/>
    </row>
    <row r="721" ht="32.1" customHeight="1" spans="1:5">
      <c r="A721" s="430" t="s">
        <v>1321</v>
      </c>
      <c r="B721" s="310" t="s">
        <v>1322</v>
      </c>
      <c r="C721" s="311">
        <f>SUM(C722:C724)</f>
        <v>781</v>
      </c>
      <c r="D721" s="311">
        <f>SUM(D722:D724)</f>
        <v>2002</v>
      </c>
      <c r="E721" s="312">
        <f t="shared" ref="E721:E727" si="52">(D721-C721)/C721</f>
        <v>1.563</v>
      </c>
    </row>
    <row r="722" ht="32.1" customHeight="1" spans="1:5">
      <c r="A722" s="431" t="s">
        <v>1323</v>
      </c>
      <c r="B722" s="315" t="s">
        <v>1324</v>
      </c>
      <c r="C722" s="316">
        <v>29</v>
      </c>
      <c r="D722" s="316">
        <v>28</v>
      </c>
      <c r="E722" s="312">
        <f t="shared" si="52"/>
        <v>-0.034</v>
      </c>
    </row>
    <row r="723" ht="32.1" customHeight="1" spans="1:5">
      <c r="A723" s="431" t="s">
        <v>1325</v>
      </c>
      <c r="B723" s="315" t="s">
        <v>1326</v>
      </c>
      <c r="C723" s="316"/>
      <c r="D723" s="316"/>
      <c r="E723" s="312"/>
    </row>
    <row r="724" ht="32.1" customHeight="1" spans="1:5">
      <c r="A724" s="431" t="s">
        <v>1327</v>
      </c>
      <c r="B724" s="315" t="s">
        <v>1328</v>
      </c>
      <c r="C724" s="316">
        <v>752</v>
      </c>
      <c r="D724" s="316">
        <v>1974</v>
      </c>
      <c r="E724" s="312">
        <f t="shared" si="52"/>
        <v>1.625</v>
      </c>
    </row>
    <row r="725" ht="32.1" customHeight="1" spans="1:5">
      <c r="A725" s="430" t="s">
        <v>1329</v>
      </c>
      <c r="B725" s="310" t="s">
        <v>1330</v>
      </c>
      <c r="C725" s="311">
        <f>SUM(C726:C729)</f>
        <v>6215</v>
      </c>
      <c r="D725" s="311">
        <f>SUM(D726:D729)</f>
        <v>6227</v>
      </c>
      <c r="E725" s="312">
        <f t="shared" si="52"/>
        <v>0.002</v>
      </c>
    </row>
    <row r="726" ht="32.1" customHeight="1" spans="1:5">
      <c r="A726" s="431" t="s">
        <v>1331</v>
      </c>
      <c r="B726" s="315" t="s">
        <v>1332</v>
      </c>
      <c r="C726" s="316">
        <v>1273</v>
      </c>
      <c r="D726" s="438">
        <v>1273</v>
      </c>
      <c r="E726" s="312">
        <f t="shared" si="52"/>
        <v>0</v>
      </c>
    </row>
    <row r="727" ht="32.1" customHeight="1" spans="1:5">
      <c r="A727" s="431" t="s">
        <v>1333</v>
      </c>
      <c r="B727" s="315" t="s">
        <v>1334</v>
      </c>
      <c r="C727" s="316">
        <v>4478</v>
      </c>
      <c r="D727" s="438">
        <v>4428</v>
      </c>
      <c r="E727" s="312">
        <f t="shared" si="52"/>
        <v>-0.011</v>
      </c>
    </row>
    <row r="728" ht="32.1" customHeight="1" spans="1:5">
      <c r="A728" s="431" t="s">
        <v>1335</v>
      </c>
      <c r="B728" s="315" t="s">
        <v>1336</v>
      </c>
      <c r="C728" s="316"/>
      <c r="D728" s="436">
        <v>0</v>
      </c>
      <c r="E728" s="312"/>
    </row>
    <row r="729" ht="32.1" customHeight="1" spans="1:5">
      <c r="A729" s="431" t="s">
        <v>1337</v>
      </c>
      <c r="B729" s="315" t="s">
        <v>1338</v>
      </c>
      <c r="C729" s="316">
        <v>464</v>
      </c>
      <c r="D729" s="436">
        <v>526</v>
      </c>
      <c r="E729" s="312">
        <f t="shared" ref="E729:E732" si="53">(D729-C729)/C729</f>
        <v>0.134</v>
      </c>
    </row>
    <row r="730" ht="32.1" customHeight="1" spans="1:5">
      <c r="A730" s="430" t="s">
        <v>1339</v>
      </c>
      <c r="B730" s="310" t="s">
        <v>1340</v>
      </c>
      <c r="C730" s="311">
        <f>SUM(C731:C733)</f>
        <v>671</v>
      </c>
      <c r="D730" s="311">
        <f>SUM(D731:D733)</f>
        <v>703</v>
      </c>
      <c r="E730" s="312">
        <f t="shared" si="53"/>
        <v>0.048</v>
      </c>
    </row>
    <row r="731" ht="32.1" customHeight="1" spans="1:5">
      <c r="A731" s="431" t="s">
        <v>1341</v>
      </c>
      <c r="B731" s="315" t="s">
        <v>1342</v>
      </c>
      <c r="C731" s="316">
        <v>0</v>
      </c>
      <c r="D731" s="436">
        <v>0</v>
      </c>
      <c r="E731" s="312" t="e">
        <f t="shared" si="53"/>
        <v>#DIV/0!</v>
      </c>
    </row>
    <row r="732" ht="32.1" customHeight="1" spans="1:5">
      <c r="A732" s="431" t="s">
        <v>1343</v>
      </c>
      <c r="B732" s="315" t="s">
        <v>1344</v>
      </c>
      <c r="C732" s="316">
        <v>671</v>
      </c>
      <c r="D732" s="436">
        <v>703</v>
      </c>
      <c r="E732" s="312">
        <f t="shared" si="53"/>
        <v>0.048</v>
      </c>
    </row>
    <row r="733" ht="32.1" customHeight="1" spans="1:5">
      <c r="A733" s="431" t="s">
        <v>1345</v>
      </c>
      <c r="B733" s="315" t="s">
        <v>1346</v>
      </c>
      <c r="C733" s="316">
        <v>0</v>
      </c>
      <c r="D733" s="436">
        <v>0</v>
      </c>
      <c r="E733" s="312"/>
    </row>
    <row r="734" ht="32.1" customHeight="1" spans="1:5">
      <c r="A734" s="430" t="s">
        <v>1347</v>
      </c>
      <c r="B734" s="310" t="s">
        <v>1348</v>
      </c>
      <c r="C734" s="311">
        <f>SUM(C735:C737)</f>
        <v>0</v>
      </c>
      <c r="D734" s="311">
        <f>SUM(D735:D737)</f>
        <v>50</v>
      </c>
      <c r="E734" s="312" t="e">
        <f t="shared" ref="E734:E736" si="54">(D734-C734)/C734</f>
        <v>#DIV/0!</v>
      </c>
    </row>
    <row r="735" ht="32.1" customHeight="1" spans="1:5">
      <c r="A735" s="431" t="s">
        <v>1349</v>
      </c>
      <c r="B735" s="315" t="s">
        <v>1350</v>
      </c>
      <c r="C735" s="316"/>
      <c r="D735" s="316">
        <v>50</v>
      </c>
      <c r="E735" s="312" t="e">
        <f t="shared" si="54"/>
        <v>#DIV/0!</v>
      </c>
    </row>
    <row r="736" ht="32.1" customHeight="1" spans="1:5">
      <c r="A736" s="431" t="s">
        <v>1351</v>
      </c>
      <c r="B736" s="315" t="s">
        <v>1352</v>
      </c>
      <c r="C736" s="316"/>
      <c r="D736" s="316">
        <v>0</v>
      </c>
      <c r="E736" s="312" t="e">
        <f t="shared" si="54"/>
        <v>#DIV/0!</v>
      </c>
    </row>
    <row r="737" ht="32.1" customHeight="1" spans="1:5">
      <c r="A737" s="431" t="s">
        <v>1353</v>
      </c>
      <c r="B737" s="315" t="s">
        <v>1354</v>
      </c>
      <c r="C737" s="316">
        <v>0</v>
      </c>
      <c r="D737" s="316">
        <v>0</v>
      </c>
      <c r="E737" s="312"/>
    </row>
    <row r="738" ht="32.1" customHeight="1" spans="1:5">
      <c r="A738" s="430" t="s">
        <v>1355</v>
      </c>
      <c r="B738" s="310" t="s">
        <v>1356</v>
      </c>
      <c r="C738" s="311">
        <f>SUM(C739:C740)</f>
        <v>145</v>
      </c>
      <c r="D738" s="311">
        <f>SUM(D739:D740)</f>
        <v>53</v>
      </c>
      <c r="E738" s="312">
        <f t="shared" ref="E738:E742" si="55">(D738-C738)/C738</f>
        <v>-0.634</v>
      </c>
    </row>
    <row r="739" ht="32.1" customHeight="1" spans="1:5">
      <c r="A739" s="431" t="s">
        <v>1357</v>
      </c>
      <c r="B739" s="315" t="s">
        <v>1358</v>
      </c>
      <c r="C739" s="316">
        <v>145</v>
      </c>
      <c r="D739" s="316">
        <v>53</v>
      </c>
      <c r="E739" s="312">
        <f t="shared" si="55"/>
        <v>-0.634</v>
      </c>
    </row>
    <row r="740" ht="32.1" customHeight="1" spans="1:5">
      <c r="A740" s="431" t="s">
        <v>1359</v>
      </c>
      <c r="B740" s="315" t="s">
        <v>1360</v>
      </c>
      <c r="C740" s="316">
        <v>0</v>
      </c>
      <c r="D740" s="316">
        <v>0</v>
      </c>
      <c r="E740" s="312"/>
    </row>
    <row r="741" ht="32.1" customHeight="1" spans="1:5">
      <c r="A741" s="430" t="s">
        <v>1361</v>
      </c>
      <c r="B741" s="310" t="s">
        <v>1362</v>
      </c>
      <c r="C741" s="311">
        <f>SUM(C742:C749)</f>
        <v>285</v>
      </c>
      <c r="D741" s="311">
        <f>SUM(D742:D749)</f>
        <v>309</v>
      </c>
      <c r="E741" s="312">
        <f t="shared" si="55"/>
        <v>0.084</v>
      </c>
    </row>
    <row r="742" ht="32.1" customHeight="1" spans="1:5">
      <c r="A742" s="431" t="s">
        <v>1363</v>
      </c>
      <c r="B742" s="315" t="s">
        <v>139</v>
      </c>
      <c r="C742" s="316">
        <v>253</v>
      </c>
      <c r="D742" s="316">
        <v>218</v>
      </c>
      <c r="E742" s="312">
        <f t="shared" si="55"/>
        <v>-0.138</v>
      </c>
    </row>
    <row r="743" ht="32.1" customHeight="1" spans="1:5">
      <c r="A743" s="431" t="s">
        <v>1364</v>
      </c>
      <c r="B743" s="315" t="s">
        <v>141</v>
      </c>
      <c r="C743" s="316">
        <v>4</v>
      </c>
      <c r="D743" s="316">
        <v>12</v>
      </c>
      <c r="E743" s="312"/>
    </row>
    <row r="744" ht="32.1" customHeight="1" spans="1:5">
      <c r="A744" s="431" t="s">
        <v>1365</v>
      </c>
      <c r="B744" s="315" t="s">
        <v>143</v>
      </c>
      <c r="C744" s="316">
        <v>0</v>
      </c>
      <c r="D744" s="316">
        <v>0</v>
      </c>
      <c r="E744" s="312"/>
    </row>
    <row r="745" ht="32.1" customHeight="1" spans="1:5">
      <c r="A745" s="431" t="s">
        <v>1366</v>
      </c>
      <c r="B745" s="315" t="s">
        <v>240</v>
      </c>
      <c r="C745" s="316">
        <v>0</v>
      </c>
      <c r="D745" s="316">
        <v>0</v>
      </c>
      <c r="E745" s="312"/>
    </row>
    <row r="746" ht="32.1" customHeight="1" spans="1:5">
      <c r="A746" s="431" t="s">
        <v>1367</v>
      </c>
      <c r="B746" s="315" t="s">
        <v>1368</v>
      </c>
      <c r="C746" s="316"/>
      <c r="D746" s="316"/>
      <c r="E746" s="312"/>
    </row>
    <row r="747" ht="32.1" customHeight="1" spans="1:5">
      <c r="A747" s="431" t="s">
        <v>1369</v>
      </c>
      <c r="B747" s="315" t="s">
        <v>1370</v>
      </c>
      <c r="C747" s="316"/>
      <c r="D747" s="316"/>
      <c r="E747" s="312"/>
    </row>
    <row r="748" ht="32.1" customHeight="1" spans="1:5">
      <c r="A748" s="431" t="s">
        <v>1371</v>
      </c>
      <c r="B748" s="315" t="s">
        <v>157</v>
      </c>
      <c r="C748" s="316">
        <v>14</v>
      </c>
      <c r="D748" s="316">
        <v>32</v>
      </c>
      <c r="E748" s="312"/>
    </row>
    <row r="749" ht="32.1" customHeight="1" spans="1:5">
      <c r="A749" s="431" t="s">
        <v>1372</v>
      </c>
      <c r="B749" s="315" t="s">
        <v>1373</v>
      </c>
      <c r="C749" s="316">
        <v>14</v>
      </c>
      <c r="D749" s="316">
        <v>47</v>
      </c>
      <c r="E749" s="312">
        <f t="shared" ref="E749:E751" si="56">(D749-C749)/C749</f>
        <v>2.357</v>
      </c>
    </row>
    <row r="750" ht="32.1" customHeight="1" spans="1:5">
      <c r="A750" s="430" t="s">
        <v>1374</v>
      </c>
      <c r="B750" s="310" t="s">
        <v>1375</v>
      </c>
      <c r="C750" s="311">
        <f>SUM(C751)</f>
        <v>29</v>
      </c>
      <c r="D750" s="311">
        <f>SUM(D751)</f>
        <v>0</v>
      </c>
      <c r="E750" s="312">
        <f t="shared" si="56"/>
        <v>-1</v>
      </c>
    </row>
    <row r="751" ht="32.1" customHeight="1" spans="1:5">
      <c r="A751" s="431" t="s">
        <v>1376</v>
      </c>
      <c r="B751" s="315" t="s">
        <v>1377</v>
      </c>
      <c r="C751" s="316">
        <v>29</v>
      </c>
      <c r="D751" s="316">
        <v>0</v>
      </c>
      <c r="E751" s="312">
        <f t="shared" si="56"/>
        <v>-1</v>
      </c>
    </row>
    <row r="752" ht="32.1" customHeight="1" spans="1:5">
      <c r="A752" s="430">
        <v>21017</v>
      </c>
      <c r="B752" s="310" t="s">
        <v>1378</v>
      </c>
      <c r="C752" s="450">
        <f>SUM(C753:C757)</f>
        <v>0</v>
      </c>
      <c r="D752" s="450">
        <f>SUM(D753:D757)</f>
        <v>5</v>
      </c>
      <c r="E752" s="312"/>
    </row>
    <row r="753" ht="32.1" customHeight="1" spans="1:5">
      <c r="A753" s="431">
        <v>2101701</v>
      </c>
      <c r="B753" s="315" t="s">
        <v>139</v>
      </c>
      <c r="C753" s="316"/>
      <c r="D753" s="316"/>
      <c r="E753" s="312"/>
    </row>
    <row r="754" ht="32.1" customHeight="1" spans="1:5">
      <c r="A754" s="431">
        <v>2101702</v>
      </c>
      <c r="B754" s="315" t="s">
        <v>141</v>
      </c>
      <c r="C754" s="316"/>
      <c r="D754" s="316"/>
      <c r="E754" s="312"/>
    </row>
    <row r="755" ht="32.1" customHeight="1" spans="1:5">
      <c r="A755" s="431">
        <v>2101703</v>
      </c>
      <c r="B755" s="315" t="s">
        <v>1379</v>
      </c>
      <c r="C755" s="316"/>
      <c r="D755" s="316"/>
      <c r="E755" s="312"/>
    </row>
    <row r="756" ht="32.1" customHeight="1" spans="1:5">
      <c r="A756" s="431">
        <v>2101704</v>
      </c>
      <c r="B756" s="315" t="s">
        <v>1380</v>
      </c>
      <c r="C756" s="316"/>
      <c r="D756" s="316">
        <v>5</v>
      </c>
      <c r="E756" s="312"/>
    </row>
    <row r="757" ht="32.1" customHeight="1" spans="1:5">
      <c r="A757" s="431">
        <v>210799</v>
      </c>
      <c r="B757" s="315" t="s">
        <v>1381</v>
      </c>
      <c r="C757" s="316"/>
      <c r="D757" s="316"/>
      <c r="E757" s="312"/>
    </row>
    <row r="758" ht="32.1" customHeight="1" spans="1:5">
      <c r="A758" s="430">
        <v>21018</v>
      </c>
      <c r="B758" s="310" t="s">
        <v>1382</v>
      </c>
      <c r="C758" s="450"/>
      <c r="D758" s="450"/>
      <c r="E758" s="312"/>
    </row>
    <row r="759" ht="32.1" customHeight="1" spans="1:5">
      <c r="A759" s="431">
        <v>2101801</v>
      </c>
      <c r="B759" s="315" t="s">
        <v>1383</v>
      </c>
      <c r="C759" s="316"/>
      <c r="D759" s="316"/>
      <c r="E759" s="312"/>
    </row>
    <row r="760" ht="32.1" customHeight="1" spans="1:5">
      <c r="A760" s="431">
        <v>2101802</v>
      </c>
      <c r="B760" s="315" t="s">
        <v>515</v>
      </c>
      <c r="C760" s="316"/>
      <c r="D760" s="316"/>
      <c r="E760" s="312"/>
    </row>
    <row r="761" ht="32.1" customHeight="1" spans="1:5">
      <c r="A761" s="431">
        <v>2101803</v>
      </c>
      <c r="B761" s="315" t="s">
        <v>516</v>
      </c>
      <c r="C761" s="316"/>
      <c r="D761" s="316"/>
      <c r="E761" s="312"/>
    </row>
    <row r="762" ht="32.1" customHeight="1" spans="1:5">
      <c r="A762" s="431">
        <v>2101899</v>
      </c>
      <c r="B762" s="315" t="s">
        <v>1384</v>
      </c>
      <c r="C762" s="316"/>
      <c r="D762" s="316"/>
      <c r="E762" s="312"/>
    </row>
    <row r="763" ht="32.1" customHeight="1" spans="1:5">
      <c r="A763" s="430" t="s">
        <v>1385</v>
      </c>
      <c r="B763" s="310" t="s">
        <v>1386</v>
      </c>
      <c r="C763" s="311">
        <f>SUM(C764)</f>
        <v>50</v>
      </c>
      <c r="D763" s="311">
        <f>SUM(D764)</f>
        <v>359</v>
      </c>
      <c r="E763" s="312"/>
    </row>
    <row r="764" ht="32.1" customHeight="1" spans="1:5">
      <c r="A764" s="431">
        <v>2109999</v>
      </c>
      <c r="B764" s="315" t="s">
        <v>1387</v>
      </c>
      <c r="C764" s="316">
        <v>50</v>
      </c>
      <c r="D764" s="316">
        <v>359</v>
      </c>
      <c r="E764" s="312"/>
    </row>
    <row r="765" ht="32.1" customHeight="1" spans="1:5">
      <c r="A765" s="440" t="s">
        <v>1388</v>
      </c>
      <c r="B765" s="441" t="s">
        <v>526</v>
      </c>
      <c r="C765" s="442"/>
      <c r="D765" s="442"/>
      <c r="E765" s="312"/>
    </row>
    <row r="766" ht="32.1" customHeight="1" spans="1:5">
      <c r="A766" s="440" t="s">
        <v>1389</v>
      </c>
      <c r="B766" s="441" t="s">
        <v>712</v>
      </c>
      <c r="C766" s="442"/>
      <c r="D766" s="442"/>
      <c r="E766" s="312"/>
    </row>
    <row r="767" ht="32.1" customHeight="1" spans="1:5">
      <c r="A767" s="430" t="s">
        <v>88</v>
      </c>
      <c r="B767" s="310" t="s">
        <v>89</v>
      </c>
      <c r="C767" s="311">
        <f>C768+C778+C782+C791+C796+C803+C809+C812+C815+C817+C819+C825+C827+C829+C844</f>
        <v>4064</v>
      </c>
      <c r="D767" s="311">
        <f>D768+D778+D782+D791+D796+D803+D809+D812+D815+D817+D819+D825+D827+D829+D844</f>
        <v>2183</v>
      </c>
      <c r="E767" s="312">
        <f>(D767-C767)/C767</f>
        <v>-0.463</v>
      </c>
    </row>
    <row r="768" ht="32.1" customHeight="1" spans="1:5">
      <c r="A768" s="430" t="s">
        <v>1390</v>
      </c>
      <c r="B768" s="310" t="s">
        <v>1391</v>
      </c>
      <c r="C768" s="311">
        <f>SUM(C769:C777)</f>
        <v>3</v>
      </c>
      <c r="D768" s="311">
        <f>SUM(D769:D777)</f>
        <v>10</v>
      </c>
      <c r="E768" s="312">
        <f>(D768-C768)/C768</f>
        <v>2.333</v>
      </c>
    </row>
    <row r="769" ht="32.1" customHeight="1" spans="1:5">
      <c r="A769" s="431" t="s">
        <v>1392</v>
      </c>
      <c r="B769" s="315" t="s">
        <v>139</v>
      </c>
      <c r="C769" s="316"/>
      <c r="D769" s="316"/>
      <c r="E769" s="312"/>
    </row>
    <row r="770" ht="32.1" customHeight="1" spans="1:5">
      <c r="A770" s="431" t="s">
        <v>1393</v>
      </c>
      <c r="B770" s="315" t="s">
        <v>141</v>
      </c>
      <c r="C770" s="316"/>
      <c r="D770" s="316"/>
      <c r="E770" s="312"/>
    </row>
    <row r="771" ht="32.1" customHeight="1" spans="1:5">
      <c r="A771" s="431" t="s">
        <v>1394</v>
      </c>
      <c r="B771" s="315" t="s">
        <v>143</v>
      </c>
      <c r="C771" s="316"/>
      <c r="D771" s="316"/>
      <c r="E771" s="312"/>
    </row>
    <row r="772" ht="32.1" customHeight="1" spans="1:5">
      <c r="A772" s="431" t="s">
        <v>1395</v>
      </c>
      <c r="B772" s="315" t="s">
        <v>1396</v>
      </c>
      <c r="C772" s="316"/>
      <c r="D772" s="316"/>
      <c r="E772" s="312"/>
    </row>
    <row r="773" ht="32.1" customHeight="1" spans="1:5">
      <c r="A773" s="431" t="s">
        <v>1397</v>
      </c>
      <c r="B773" s="315" t="s">
        <v>1398</v>
      </c>
      <c r="C773" s="316"/>
      <c r="D773" s="316"/>
      <c r="E773" s="312"/>
    </row>
    <row r="774" ht="32.1" customHeight="1" spans="1:5">
      <c r="A774" s="431" t="s">
        <v>1399</v>
      </c>
      <c r="B774" s="315" t="s">
        <v>1400</v>
      </c>
      <c r="C774" s="316"/>
      <c r="D774" s="316"/>
      <c r="E774" s="312"/>
    </row>
    <row r="775" ht="32.1" customHeight="1" spans="1:5">
      <c r="A775" s="431" t="s">
        <v>1401</v>
      </c>
      <c r="B775" s="315" t="s">
        <v>1402</v>
      </c>
      <c r="C775" s="316"/>
      <c r="D775" s="316"/>
      <c r="E775" s="312"/>
    </row>
    <row r="776" ht="32.1" customHeight="1" spans="1:5">
      <c r="A776" s="431" t="s">
        <v>1403</v>
      </c>
      <c r="B776" s="315" t="s">
        <v>1404</v>
      </c>
      <c r="C776" s="316">
        <v>3</v>
      </c>
      <c r="D776" s="316"/>
      <c r="E776" s="312"/>
    </row>
    <row r="777" ht="32.1" customHeight="1" spans="1:5">
      <c r="A777" s="431" t="s">
        <v>1405</v>
      </c>
      <c r="B777" s="315" t="s">
        <v>1406</v>
      </c>
      <c r="C777" s="316"/>
      <c r="D777" s="316">
        <v>10</v>
      </c>
      <c r="E777" s="312" t="e">
        <f t="shared" ref="E777:E782" si="57">(D777-C777)/C777</f>
        <v>#DIV/0!</v>
      </c>
    </row>
    <row r="778" ht="32.1" customHeight="1" spans="1:5">
      <c r="A778" s="430" t="s">
        <v>1407</v>
      </c>
      <c r="B778" s="310" t="s">
        <v>1408</v>
      </c>
      <c r="C778" s="311">
        <f>SUM(C779:C781)</f>
        <v>7</v>
      </c>
      <c r="D778" s="311">
        <f>SUM(D779:D781)</f>
        <v>20</v>
      </c>
      <c r="E778" s="312">
        <f t="shared" si="57"/>
        <v>1.857</v>
      </c>
    </row>
    <row r="779" ht="32.1" customHeight="1" spans="1:5">
      <c r="A779" s="431" t="s">
        <v>1409</v>
      </c>
      <c r="B779" s="315" t="s">
        <v>1410</v>
      </c>
      <c r="C779" s="316"/>
      <c r="D779" s="316"/>
      <c r="E779" s="312"/>
    </row>
    <row r="780" ht="32.1" customHeight="1" spans="1:5">
      <c r="A780" s="431" t="s">
        <v>1411</v>
      </c>
      <c r="B780" s="315" t="s">
        <v>1412</v>
      </c>
      <c r="C780" s="316"/>
      <c r="D780" s="316"/>
      <c r="E780" s="312"/>
    </row>
    <row r="781" ht="32.1" customHeight="1" spans="1:5">
      <c r="A781" s="431" t="s">
        <v>1413</v>
      </c>
      <c r="B781" s="315" t="s">
        <v>1414</v>
      </c>
      <c r="C781" s="316">
        <v>7</v>
      </c>
      <c r="D781" s="316">
        <v>20</v>
      </c>
      <c r="E781" s="312">
        <f t="shared" si="57"/>
        <v>1.857</v>
      </c>
    </row>
    <row r="782" ht="32.1" customHeight="1" spans="1:5">
      <c r="A782" s="430" t="s">
        <v>1415</v>
      </c>
      <c r="B782" s="310" t="s">
        <v>1416</v>
      </c>
      <c r="C782" s="311">
        <f>SUM(C783:C790)</f>
        <v>1962</v>
      </c>
      <c r="D782" s="311">
        <f>SUM(D783:D790)</f>
        <v>1476</v>
      </c>
      <c r="E782" s="312">
        <f t="shared" si="57"/>
        <v>-0.248</v>
      </c>
    </row>
    <row r="783" ht="32.1" customHeight="1" spans="1:5">
      <c r="A783" s="431" t="s">
        <v>1417</v>
      </c>
      <c r="B783" s="315" t="s">
        <v>1418</v>
      </c>
      <c r="C783" s="316"/>
      <c r="D783" s="316">
        <v>972</v>
      </c>
      <c r="E783" s="312"/>
    </row>
    <row r="784" ht="32.1" customHeight="1" spans="1:5">
      <c r="A784" s="431" t="s">
        <v>1419</v>
      </c>
      <c r="B784" s="315" t="s">
        <v>1420</v>
      </c>
      <c r="C784" s="316">
        <v>1361</v>
      </c>
      <c r="D784" s="316">
        <v>504</v>
      </c>
      <c r="E784" s="312">
        <f>(D784-C784)/C784</f>
        <v>-0.63</v>
      </c>
    </row>
    <row r="785" ht="32.1" customHeight="1" spans="1:5">
      <c r="A785" s="431" t="s">
        <v>1421</v>
      </c>
      <c r="B785" s="315" t="s">
        <v>1422</v>
      </c>
      <c r="C785" s="316">
        <v>0</v>
      </c>
      <c r="D785" s="316">
        <v>0</v>
      </c>
      <c r="E785" s="312"/>
    </row>
    <row r="786" ht="32.1" customHeight="1" spans="1:5">
      <c r="A786" s="431" t="s">
        <v>1423</v>
      </c>
      <c r="B786" s="315" t="s">
        <v>1424</v>
      </c>
      <c r="C786" s="316">
        <v>601</v>
      </c>
      <c r="D786" s="316"/>
      <c r="E786" s="312">
        <f>(D786-C786)/C786</f>
        <v>-1</v>
      </c>
    </row>
    <row r="787" ht="32.1" customHeight="1" spans="1:5">
      <c r="A787" s="431" t="s">
        <v>1425</v>
      </c>
      <c r="B787" s="315" t="s">
        <v>1426</v>
      </c>
      <c r="C787" s="316">
        <v>0</v>
      </c>
      <c r="D787" s="316">
        <v>0</v>
      </c>
      <c r="E787" s="312"/>
    </row>
    <row r="788" ht="32.1" customHeight="1" spans="1:5">
      <c r="A788" s="431" t="s">
        <v>1427</v>
      </c>
      <c r="B788" s="315" t="s">
        <v>1428</v>
      </c>
      <c r="C788" s="316">
        <v>0</v>
      </c>
      <c r="D788" s="316">
        <v>0</v>
      </c>
      <c r="E788" s="312"/>
    </row>
    <row r="789" ht="32.1" customHeight="1" spans="1:5">
      <c r="A789" s="315" t="s">
        <v>1429</v>
      </c>
      <c r="B789" s="315" t="s">
        <v>1430</v>
      </c>
      <c r="C789" s="316">
        <v>0</v>
      </c>
      <c r="D789" s="316">
        <v>0</v>
      </c>
      <c r="E789" s="312"/>
    </row>
    <row r="790" ht="32.1" customHeight="1" spans="1:5">
      <c r="A790" s="431" t="s">
        <v>1431</v>
      </c>
      <c r="B790" s="315" t="s">
        <v>1432</v>
      </c>
      <c r="C790" s="316"/>
      <c r="D790" s="316"/>
      <c r="E790" s="312"/>
    </row>
    <row r="791" ht="32.1" customHeight="1" spans="1:5">
      <c r="A791" s="430" t="s">
        <v>1433</v>
      </c>
      <c r="B791" s="310" t="s">
        <v>1434</v>
      </c>
      <c r="C791" s="311">
        <f>SUM(C792:C795)</f>
        <v>1050</v>
      </c>
      <c r="D791" s="311">
        <f>SUM(D792:D796)</f>
        <v>677</v>
      </c>
      <c r="E791" s="312">
        <f t="shared" ref="E791:E795" si="58">(D791-C791)/C791</f>
        <v>-0.355</v>
      </c>
    </row>
    <row r="792" ht="32.1" customHeight="1" spans="1:5">
      <c r="A792" s="431" t="s">
        <v>1435</v>
      </c>
      <c r="B792" s="315" t="s">
        <v>1436</v>
      </c>
      <c r="C792" s="316">
        <v>690</v>
      </c>
      <c r="D792" s="316"/>
      <c r="E792" s="312"/>
    </row>
    <row r="793" ht="32.1" customHeight="1" spans="1:5">
      <c r="A793" s="431" t="s">
        <v>1437</v>
      </c>
      <c r="B793" s="315" t="s">
        <v>1438</v>
      </c>
      <c r="C793" s="316">
        <v>345</v>
      </c>
      <c r="D793" s="316">
        <v>677</v>
      </c>
      <c r="E793" s="312">
        <f t="shared" si="58"/>
        <v>0.962</v>
      </c>
    </row>
    <row r="794" ht="32.1" customHeight="1" spans="1:5">
      <c r="A794" s="431" t="s">
        <v>1439</v>
      </c>
      <c r="B794" s="315" t="s">
        <v>1440</v>
      </c>
      <c r="C794" s="316"/>
      <c r="D794" s="316"/>
      <c r="E794" s="312"/>
    </row>
    <row r="795" ht="32.1" customHeight="1" spans="1:5">
      <c r="A795" s="431" t="s">
        <v>1441</v>
      </c>
      <c r="B795" s="315" t="s">
        <v>1442</v>
      </c>
      <c r="C795" s="316">
        <v>15</v>
      </c>
      <c r="D795" s="316"/>
      <c r="E795" s="312">
        <f t="shared" si="58"/>
        <v>-1</v>
      </c>
    </row>
    <row r="796" ht="32.1" customHeight="1" spans="1:5">
      <c r="A796" s="430" t="s">
        <v>1443</v>
      </c>
      <c r="B796" s="310" t="s">
        <v>1444</v>
      </c>
      <c r="C796" s="311">
        <f>SUM(C797:C802)</f>
        <v>254</v>
      </c>
      <c r="D796" s="311">
        <f>SUM(D797:D802)</f>
        <v>0</v>
      </c>
      <c r="E796" s="312"/>
    </row>
    <row r="797" ht="32.1" customHeight="1" spans="1:5">
      <c r="A797" s="431" t="s">
        <v>1445</v>
      </c>
      <c r="B797" s="315" t="s">
        <v>1446</v>
      </c>
      <c r="C797" s="316">
        <v>254</v>
      </c>
      <c r="D797" s="316">
        <v>0</v>
      </c>
      <c r="E797" s="312"/>
    </row>
    <row r="798" ht="32.1" customHeight="1" spans="1:5">
      <c r="A798" s="431" t="s">
        <v>1447</v>
      </c>
      <c r="B798" s="315" t="s">
        <v>1448</v>
      </c>
      <c r="C798" s="316">
        <v>0</v>
      </c>
      <c r="D798" s="316">
        <v>0</v>
      </c>
      <c r="E798" s="312"/>
    </row>
    <row r="799" ht="32.1" customHeight="1" spans="1:5">
      <c r="A799" s="431" t="s">
        <v>1449</v>
      </c>
      <c r="B799" s="315" t="s">
        <v>1450</v>
      </c>
      <c r="C799" s="316">
        <v>0</v>
      </c>
      <c r="D799" s="316">
        <v>0</v>
      </c>
      <c r="E799" s="312"/>
    </row>
    <row r="800" ht="32.1" customHeight="1" spans="1:5">
      <c r="A800" s="431" t="s">
        <v>1451</v>
      </c>
      <c r="B800" s="315" t="s">
        <v>1452</v>
      </c>
      <c r="C800" s="316">
        <v>0</v>
      </c>
      <c r="D800" s="316">
        <v>0</v>
      </c>
      <c r="E800" s="312"/>
    </row>
    <row r="801" ht="32.1" customHeight="1" spans="1:5">
      <c r="A801" s="431" t="s">
        <v>1453</v>
      </c>
      <c r="B801" s="315" t="s">
        <v>1454</v>
      </c>
      <c r="C801" s="316">
        <v>0</v>
      </c>
      <c r="D801" s="316">
        <v>0</v>
      </c>
      <c r="E801" s="312"/>
    </row>
    <row r="802" ht="32.1" customHeight="1" spans="1:5">
      <c r="A802" s="431" t="s">
        <v>1455</v>
      </c>
      <c r="B802" s="315" t="s">
        <v>1456</v>
      </c>
      <c r="C802" s="316">
        <v>0</v>
      </c>
      <c r="D802" s="316">
        <v>0</v>
      </c>
      <c r="E802" s="312"/>
    </row>
    <row r="803" ht="32.1" customHeight="1" spans="1:5">
      <c r="A803" s="430" t="s">
        <v>1457</v>
      </c>
      <c r="B803" s="310" t="s">
        <v>1458</v>
      </c>
      <c r="C803" s="311">
        <f>SUM(C804:C808)</f>
        <v>729</v>
      </c>
      <c r="D803" s="311">
        <f>SUM(D804:D808)</f>
        <v>0</v>
      </c>
      <c r="E803" s="312"/>
    </row>
    <row r="804" ht="32.1" customHeight="1" spans="1:5">
      <c r="A804" s="431" t="s">
        <v>1459</v>
      </c>
      <c r="B804" s="315" t="s">
        <v>1460</v>
      </c>
      <c r="C804" s="316">
        <v>680</v>
      </c>
      <c r="D804" s="316"/>
      <c r="E804" s="312"/>
    </row>
    <row r="805" ht="32.1" customHeight="1" spans="1:5">
      <c r="A805" s="431" t="s">
        <v>1461</v>
      </c>
      <c r="B805" s="315" t="s">
        <v>1462</v>
      </c>
      <c r="C805" s="316">
        <v>0</v>
      </c>
      <c r="D805" s="316">
        <v>0</v>
      </c>
      <c r="E805" s="312"/>
    </row>
    <row r="806" ht="32.1" customHeight="1" spans="1:5">
      <c r="A806" s="431" t="s">
        <v>1463</v>
      </c>
      <c r="B806" s="315" t="s">
        <v>1464</v>
      </c>
      <c r="C806" s="316">
        <v>0</v>
      </c>
      <c r="D806" s="316">
        <v>0</v>
      </c>
      <c r="E806" s="312"/>
    </row>
    <row r="807" ht="32.1" customHeight="1" spans="1:5">
      <c r="A807" s="431" t="s">
        <v>1465</v>
      </c>
      <c r="B807" s="315" t="s">
        <v>1466</v>
      </c>
      <c r="C807" s="316">
        <v>49</v>
      </c>
      <c r="D807" s="316"/>
      <c r="E807" s="312"/>
    </row>
    <row r="808" ht="32.1" customHeight="1" spans="1:5">
      <c r="A808" s="431" t="s">
        <v>1467</v>
      </c>
      <c r="B808" s="315" t="s">
        <v>1468</v>
      </c>
      <c r="C808" s="316">
        <v>0</v>
      </c>
      <c r="D808" s="316">
        <v>0</v>
      </c>
      <c r="E808" s="312"/>
    </row>
    <row r="809" ht="32.1" customHeight="1" spans="1:5">
      <c r="A809" s="430" t="s">
        <v>1469</v>
      </c>
      <c r="B809" s="310" t="s">
        <v>1470</v>
      </c>
      <c r="C809" s="311">
        <f>SUM(C810:C811)</f>
        <v>0</v>
      </c>
      <c r="D809" s="311">
        <f>SUM(D810:D811)</f>
        <v>0</v>
      </c>
      <c r="E809" s="312"/>
    </row>
    <row r="810" ht="32.1" customHeight="1" spans="1:5">
      <c r="A810" s="431" t="s">
        <v>1471</v>
      </c>
      <c r="B810" s="315" t="s">
        <v>1472</v>
      </c>
      <c r="C810" s="316">
        <v>0</v>
      </c>
      <c r="D810" s="316">
        <v>0</v>
      </c>
      <c r="E810" s="312"/>
    </row>
    <row r="811" ht="32.1" customHeight="1" spans="1:5">
      <c r="A811" s="431" t="s">
        <v>1473</v>
      </c>
      <c r="B811" s="315" t="s">
        <v>1474</v>
      </c>
      <c r="C811" s="316">
        <v>0</v>
      </c>
      <c r="D811" s="316">
        <v>0</v>
      </c>
      <c r="E811" s="312"/>
    </row>
    <row r="812" ht="32.1" customHeight="1" spans="1:5">
      <c r="A812" s="430" t="s">
        <v>1475</v>
      </c>
      <c r="B812" s="310" t="s">
        <v>1476</v>
      </c>
      <c r="C812" s="311">
        <f>SUM(C813:C814)</f>
        <v>0</v>
      </c>
      <c r="D812" s="311">
        <f>SUM(D813:D814)</f>
        <v>0</v>
      </c>
      <c r="E812" s="312"/>
    </row>
    <row r="813" ht="32.1" customHeight="1" spans="1:5">
      <c r="A813" s="431" t="s">
        <v>1477</v>
      </c>
      <c r="B813" s="315" t="s">
        <v>1478</v>
      </c>
      <c r="C813" s="316">
        <v>0</v>
      </c>
      <c r="D813" s="316">
        <v>0</v>
      </c>
      <c r="E813" s="312"/>
    </row>
    <row r="814" ht="32.1" customHeight="1" spans="1:5">
      <c r="A814" s="431" t="s">
        <v>1479</v>
      </c>
      <c r="B814" s="315" t="s">
        <v>1480</v>
      </c>
      <c r="C814" s="316">
        <v>0</v>
      </c>
      <c r="D814" s="316">
        <v>0</v>
      </c>
      <c r="E814" s="312"/>
    </row>
    <row r="815" ht="32.1" customHeight="1" spans="1:5">
      <c r="A815" s="430" t="s">
        <v>1481</v>
      </c>
      <c r="B815" s="310" t="s">
        <v>1482</v>
      </c>
      <c r="C815" s="311">
        <f>C816</f>
        <v>0</v>
      </c>
      <c r="D815" s="311">
        <f>D816</f>
        <v>0</v>
      </c>
      <c r="E815" s="312"/>
    </row>
    <row r="816" ht="32.1" customHeight="1" spans="1:5">
      <c r="A816" s="431">
        <v>2110901</v>
      </c>
      <c r="B816" s="447" t="s">
        <v>1483</v>
      </c>
      <c r="C816" s="316">
        <v>0</v>
      </c>
      <c r="D816" s="316">
        <v>0</v>
      </c>
      <c r="E816" s="312"/>
    </row>
    <row r="817" ht="32.1" customHeight="1" spans="1:5">
      <c r="A817" s="430" t="s">
        <v>1484</v>
      </c>
      <c r="B817" s="310" t="s">
        <v>1485</v>
      </c>
      <c r="C817" s="311">
        <f>SUM(C818)</f>
        <v>28</v>
      </c>
      <c r="D817" s="311">
        <f>SUM(D818)</f>
        <v>0</v>
      </c>
      <c r="E817" s="312"/>
    </row>
    <row r="818" ht="32.1" customHeight="1" spans="1:5">
      <c r="A818" s="431">
        <v>2111001</v>
      </c>
      <c r="B818" s="447" t="s">
        <v>1486</v>
      </c>
      <c r="C818" s="316">
        <v>28</v>
      </c>
      <c r="D818" s="316"/>
      <c r="E818" s="312"/>
    </row>
    <row r="819" ht="32.1" customHeight="1" spans="1:5">
      <c r="A819" s="430" t="s">
        <v>1487</v>
      </c>
      <c r="B819" s="310" t="s">
        <v>1488</v>
      </c>
      <c r="C819" s="311"/>
      <c r="D819" s="311">
        <f>SUM(D820:D824)</f>
        <v>0</v>
      </c>
      <c r="E819" s="312"/>
    </row>
    <row r="820" ht="32.1" customHeight="1" spans="1:5">
      <c r="A820" s="431" t="s">
        <v>1489</v>
      </c>
      <c r="B820" s="315" t="s">
        <v>1490</v>
      </c>
      <c r="C820" s="316"/>
      <c r="D820" s="316"/>
      <c r="E820" s="312"/>
    </row>
    <row r="821" ht="32.1" customHeight="1" spans="1:5">
      <c r="A821" s="431" t="s">
        <v>1491</v>
      </c>
      <c r="B821" s="315" t="s">
        <v>1492</v>
      </c>
      <c r="C821" s="316"/>
      <c r="D821" s="316"/>
      <c r="E821" s="312"/>
    </row>
    <row r="822" ht="32.1" customHeight="1" spans="1:5">
      <c r="A822" s="431" t="s">
        <v>1493</v>
      </c>
      <c r="B822" s="315" t="s">
        <v>1494</v>
      </c>
      <c r="C822" s="316">
        <v>0</v>
      </c>
      <c r="D822" s="316">
        <v>0</v>
      </c>
      <c r="E822" s="312"/>
    </row>
    <row r="823" ht="32.1" customHeight="1" spans="1:5">
      <c r="A823" s="431" t="s">
        <v>1495</v>
      </c>
      <c r="B823" s="315" t="s">
        <v>1496</v>
      </c>
      <c r="C823" s="316">
        <v>0</v>
      </c>
      <c r="D823" s="316">
        <v>0</v>
      </c>
      <c r="E823" s="312"/>
    </row>
    <row r="824" ht="32.1" customHeight="1" spans="1:5">
      <c r="A824" s="431" t="s">
        <v>1497</v>
      </c>
      <c r="B824" s="315" t="s">
        <v>1498</v>
      </c>
      <c r="C824" s="316">
        <v>0</v>
      </c>
      <c r="D824" s="316">
        <v>0</v>
      </c>
      <c r="E824" s="312"/>
    </row>
    <row r="825" ht="32.1" customHeight="1" spans="1:5">
      <c r="A825" s="430" t="s">
        <v>1499</v>
      </c>
      <c r="B825" s="310" t="s">
        <v>1500</v>
      </c>
      <c r="C825" s="311">
        <f>SUM(C826)</f>
        <v>0</v>
      </c>
      <c r="D825" s="311">
        <f>D826</f>
        <v>0</v>
      </c>
      <c r="E825" s="312" t="e">
        <f>(D825-C825)/C825</f>
        <v>#DIV/0!</v>
      </c>
    </row>
    <row r="826" ht="32.1" customHeight="1" spans="1:5">
      <c r="A826" s="315" t="s">
        <v>1501</v>
      </c>
      <c r="B826" s="315" t="s">
        <v>1502</v>
      </c>
      <c r="C826" s="316"/>
      <c r="D826" s="316">
        <v>0</v>
      </c>
      <c r="E826" s="312" t="e">
        <f>(D826-C826)/C826</f>
        <v>#DIV/0!</v>
      </c>
    </row>
    <row r="827" ht="32.1" customHeight="1" spans="1:5">
      <c r="A827" s="430" t="s">
        <v>1503</v>
      </c>
      <c r="B827" s="310" t="s">
        <v>1504</v>
      </c>
      <c r="C827" s="311">
        <f>C828</f>
        <v>0</v>
      </c>
      <c r="D827" s="311">
        <f>D828</f>
        <v>0</v>
      </c>
      <c r="E827" s="312"/>
    </row>
    <row r="828" ht="32.1" customHeight="1" spans="1:5">
      <c r="A828" s="315" t="s">
        <v>1505</v>
      </c>
      <c r="B828" s="315" t="s">
        <v>1506</v>
      </c>
      <c r="C828" s="316">
        <v>0</v>
      </c>
      <c r="D828" s="316">
        <v>0</v>
      </c>
      <c r="E828" s="312"/>
    </row>
    <row r="829" ht="32.1" customHeight="1" spans="1:5">
      <c r="A829" s="430" t="s">
        <v>1507</v>
      </c>
      <c r="B829" s="310" t="s">
        <v>1508</v>
      </c>
      <c r="C829" s="311"/>
      <c r="D829" s="311"/>
      <c r="E829" s="312"/>
    </row>
    <row r="830" ht="32.1" customHeight="1" spans="1:5">
      <c r="A830" s="431" t="s">
        <v>1509</v>
      </c>
      <c r="B830" s="315" t="s">
        <v>139</v>
      </c>
      <c r="C830" s="316">
        <v>0</v>
      </c>
      <c r="D830" s="316">
        <v>0</v>
      </c>
      <c r="E830" s="312"/>
    </row>
    <row r="831" ht="32.1" customHeight="1" spans="1:5">
      <c r="A831" s="431" t="s">
        <v>1510</v>
      </c>
      <c r="B831" s="315" t="s">
        <v>141</v>
      </c>
      <c r="C831" s="316">
        <v>0</v>
      </c>
      <c r="D831" s="316">
        <v>0</v>
      </c>
      <c r="E831" s="312"/>
    </row>
    <row r="832" ht="32.1" customHeight="1" spans="1:5">
      <c r="A832" s="431" t="s">
        <v>1511</v>
      </c>
      <c r="B832" s="315" t="s">
        <v>143</v>
      </c>
      <c r="C832" s="316">
        <v>0</v>
      </c>
      <c r="D832" s="316">
        <v>0</v>
      </c>
      <c r="E832" s="312"/>
    </row>
    <row r="833" ht="32.1" customHeight="1" spans="1:5">
      <c r="A833" s="431" t="s">
        <v>1512</v>
      </c>
      <c r="B833" s="315" t="s">
        <v>1513</v>
      </c>
      <c r="C833" s="316">
        <v>0</v>
      </c>
      <c r="D833" s="316">
        <v>0</v>
      </c>
      <c r="E833" s="312"/>
    </row>
    <row r="834" ht="32.1" customHeight="1" spans="1:5">
      <c r="A834" s="431" t="s">
        <v>1514</v>
      </c>
      <c r="B834" s="315" t="s">
        <v>1515</v>
      </c>
      <c r="C834" s="316">
        <v>0</v>
      </c>
      <c r="D834" s="316">
        <v>0</v>
      </c>
      <c r="E834" s="312"/>
    </row>
    <row r="835" ht="32.1" customHeight="1" spans="1:5">
      <c r="A835" s="431" t="s">
        <v>1516</v>
      </c>
      <c r="B835" s="315" t="s">
        <v>1517</v>
      </c>
      <c r="C835" s="316">
        <v>0</v>
      </c>
      <c r="D835" s="316">
        <v>0</v>
      </c>
      <c r="E835" s="312"/>
    </row>
    <row r="836" ht="32.1" customHeight="1" spans="1:5">
      <c r="A836" s="431" t="s">
        <v>1518</v>
      </c>
      <c r="B836" s="315" t="s">
        <v>1519</v>
      </c>
      <c r="C836" s="316">
        <v>0</v>
      </c>
      <c r="D836" s="316">
        <v>0</v>
      </c>
      <c r="E836" s="312"/>
    </row>
    <row r="837" ht="32.1" customHeight="1" spans="1:5">
      <c r="A837" s="431" t="s">
        <v>1520</v>
      </c>
      <c r="B837" s="315" t="s">
        <v>1521</v>
      </c>
      <c r="C837" s="316">
        <v>0</v>
      </c>
      <c r="D837" s="316">
        <v>0</v>
      </c>
      <c r="E837" s="312"/>
    </row>
    <row r="838" ht="32.1" customHeight="1" spans="1:5">
      <c r="A838" s="431" t="s">
        <v>1522</v>
      </c>
      <c r="B838" s="315" t="s">
        <v>1523</v>
      </c>
      <c r="C838" s="316">
        <v>0</v>
      </c>
      <c r="D838" s="316">
        <v>0</v>
      </c>
      <c r="E838" s="312"/>
    </row>
    <row r="839" ht="32.1" customHeight="1" spans="1:5">
      <c r="A839" s="431" t="s">
        <v>1524</v>
      </c>
      <c r="B839" s="315" t="s">
        <v>1525</v>
      </c>
      <c r="C839" s="316">
        <v>0</v>
      </c>
      <c r="D839" s="316">
        <v>0</v>
      </c>
      <c r="E839" s="312"/>
    </row>
    <row r="840" ht="32.1" customHeight="1" spans="1:5">
      <c r="A840" s="431" t="s">
        <v>1526</v>
      </c>
      <c r="B840" s="315" t="s">
        <v>240</v>
      </c>
      <c r="C840" s="316"/>
      <c r="D840" s="316"/>
      <c r="E840" s="312"/>
    </row>
    <row r="841" ht="32.1" customHeight="1" spans="1:5">
      <c r="A841" s="431" t="s">
        <v>1527</v>
      </c>
      <c r="B841" s="315" t="s">
        <v>1528</v>
      </c>
      <c r="C841" s="316">
        <v>0</v>
      </c>
      <c r="D841" s="316">
        <v>0</v>
      </c>
      <c r="E841" s="312"/>
    </row>
    <row r="842" ht="32.1" customHeight="1" spans="1:5">
      <c r="A842" s="431" t="s">
        <v>1529</v>
      </c>
      <c r="B842" s="315" t="s">
        <v>157</v>
      </c>
      <c r="C842" s="316">
        <v>0</v>
      </c>
      <c r="D842" s="316">
        <v>0</v>
      </c>
      <c r="E842" s="312"/>
    </row>
    <row r="843" ht="32.1" customHeight="1" spans="1:5">
      <c r="A843" s="431" t="s">
        <v>1530</v>
      </c>
      <c r="B843" s="315" t="s">
        <v>1531</v>
      </c>
      <c r="C843" s="316">
        <v>0</v>
      </c>
      <c r="D843" s="316">
        <v>0</v>
      </c>
      <c r="E843" s="312"/>
    </row>
    <row r="844" ht="32.1" customHeight="1" spans="1:5">
      <c r="A844" s="430" t="s">
        <v>1532</v>
      </c>
      <c r="B844" s="310" t="s">
        <v>1533</v>
      </c>
      <c r="C844" s="311">
        <f>C845</f>
        <v>31</v>
      </c>
      <c r="D844" s="311">
        <f>D845</f>
        <v>0</v>
      </c>
      <c r="E844" s="312"/>
    </row>
    <row r="845" ht="32.1" customHeight="1" spans="1:5">
      <c r="A845" s="444" t="s">
        <v>1534</v>
      </c>
      <c r="B845" s="444" t="s">
        <v>1535</v>
      </c>
      <c r="C845" s="316">
        <v>31</v>
      </c>
      <c r="D845" s="316"/>
      <c r="E845" s="312"/>
    </row>
    <row r="846" ht="32.1" customHeight="1" spans="1:5">
      <c r="A846" s="445" t="s">
        <v>1536</v>
      </c>
      <c r="B846" s="446" t="s">
        <v>526</v>
      </c>
      <c r="C846" s="449"/>
      <c r="D846" s="449"/>
      <c r="E846" s="312"/>
    </row>
    <row r="847" ht="32.1" customHeight="1" spans="1:5">
      <c r="A847" s="430" t="s">
        <v>90</v>
      </c>
      <c r="B847" s="310" t="s">
        <v>91</v>
      </c>
      <c r="C847" s="311">
        <f>C848+C859+C861+C864+C866+C868</f>
        <v>17357</v>
      </c>
      <c r="D847" s="311">
        <f>D848+D859+D861+D864+D866+D868</f>
        <v>4666</v>
      </c>
      <c r="E847" s="312">
        <f t="shared" ref="E847:E850" si="59">(D847-C847)/C847</f>
        <v>-0.731</v>
      </c>
    </row>
    <row r="848" ht="32.1" customHeight="1" spans="1:5">
      <c r="A848" s="430" t="s">
        <v>1537</v>
      </c>
      <c r="B848" s="310" t="s">
        <v>1538</v>
      </c>
      <c r="C848" s="311">
        <f>SUM(C849:C858)</f>
        <v>2769</v>
      </c>
      <c r="D848" s="311">
        <f>SUM(D849:D858)</f>
        <v>2887</v>
      </c>
      <c r="E848" s="312">
        <f t="shared" si="59"/>
        <v>0.043</v>
      </c>
    </row>
    <row r="849" ht="32.1" customHeight="1" spans="1:5">
      <c r="A849" s="431" t="s">
        <v>1539</v>
      </c>
      <c r="B849" s="315" t="s">
        <v>139</v>
      </c>
      <c r="C849" s="316">
        <v>422</v>
      </c>
      <c r="D849" s="436">
        <v>461</v>
      </c>
      <c r="E849" s="312">
        <f t="shared" si="59"/>
        <v>0.092</v>
      </c>
    </row>
    <row r="850" ht="32.1" customHeight="1" spans="1:5">
      <c r="A850" s="431" t="s">
        <v>1540</v>
      </c>
      <c r="B850" s="315" t="s">
        <v>141</v>
      </c>
      <c r="C850" s="316">
        <v>457</v>
      </c>
      <c r="D850" s="436">
        <v>524</v>
      </c>
      <c r="E850" s="312">
        <f t="shared" si="59"/>
        <v>0.147</v>
      </c>
    </row>
    <row r="851" ht="32.1" customHeight="1" spans="1:5">
      <c r="A851" s="431" t="s">
        <v>1541</v>
      </c>
      <c r="B851" s="315" t="s">
        <v>143</v>
      </c>
      <c r="C851" s="316"/>
      <c r="D851" s="436">
        <v>0</v>
      </c>
      <c r="E851" s="312"/>
    </row>
    <row r="852" ht="32.1" customHeight="1" spans="1:5">
      <c r="A852" s="431" t="s">
        <v>1542</v>
      </c>
      <c r="B852" s="315" t="s">
        <v>1543</v>
      </c>
      <c r="C852" s="316"/>
      <c r="D852" s="436">
        <v>0</v>
      </c>
      <c r="E852" s="312"/>
    </row>
    <row r="853" ht="32.1" customHeight="1" spans="1:5">
      <c r="A853" s="431" t="s">
        <v>1544</v>
      </c>
      <c r="B853" s="315" t="s">
        <v>1545</v>
      </c>
      <c r="C853" s="316"/>
      <c r="D853" s="436">
        <v>0</v>
      </c>
      <c r="E853" s="312"/>
    </row>
    <row r="854" ht="32.1" customHeight="1" spans="1:5">
      <c r="A854" s="431" t="s">
        <v>1546</v>
      </c>
      <c r="B854" s="315" t="s">
        <v>1547</v>
      </c>
      <c r="C854" s="316"/>
      <c r="D854" s="436">
        <v>0</v>
      </c>
      <c r="E854" s="312"/>
    </row>
    <row r="855" ht="32.1" customHeight="1" spans="1:5">
      <c r="A855" s="431" t="s">
        <v>1548</v>
      </c>
      <c r="B855" s="315" t="s">
        <v>1549</v>
      </c>
      <c r="C855" s="316">
        <v>0</v>
      </c>
      <c r="D855" s="436">
        <v>0</v>
      </c>
      <c r="E855" s="312"/>
    </row>
    <row r="856" ht="32.1" customHeight="1" spans="1:5">
      <c r="A856" s="431" t="s">
        <v>1550</v>
      </c>
      <c r="B856" s="315" t="s">
        <v>1551</v>
      </c>
      <c r="C856" s="316"/>
      <c r="D856" s="436">
        <v>0</v>
      </c>
      <c r="E856" s="312"/>
    </row>
    <row r="857" ht="32.1" customHeight="1" spans="1:5">
      <c r="A857" s="431" t="s">
        <v>1552</v>
      </c>
      <c r="B857" s="315" t="s">
        <v>1553</v>
      </c>
      <c r="C857" s="316"/>
      <c r="D857" s="436">
        <v>0</v>
      </c>
      <c r="E857" s="312"/>
    </row>
    <row r="858" ht="32.1" customHeight="1" spans="1:5">
      <c r="A858" s="431" t="s">
        <v>1554</v>
      </c>
      <c r="B858" s="315" t="s">
        <v>1555</v>
      </c>
      <c r="C858" s="316">
        <v>1890</v>
      </c>
      <c r="D858" s="438">
        <v>1902</v>
      </c>
      <c r="E858" s="312">
        <f t="shared" ref="E858:E865" si="60">(D858-C858)/C858</f>
        <v>0.006</v>
      </c>
    </row>
    <row r="859" ht="32.1" customHeight="1" spans="1:5">
      <c r="A859" s="430" t="s">
        <v>1556</v>
      </c>
      <c r="B859" s="310" t="s">
        <v>1557</v>
      </c>
      <c r="C859" s="311">
        <f>SUM(C860)</f>
        <v>100</v>
      </c>
      <c r="D859" s="311">
        <f>SUM(D860)</f>
        <v>0</v>
      </c>
      <c r="E859" s="312"/>
    </row>
    <row r="860" ht="32.1" customHeight="1" spans="1:5">
      <c r="A860" s="431">
        <v>2120201</v>
      </c>
      <c r="B860" s="447" t="s">
        <v>1558</v>
      </c>
      <c r="C860" s="316">
        <v>100</v>
      </c>
      <c r="D860" s="316"/>
      <c r="E860" s="312"/>
    </row>
    <row r="861" ht="32.1" customHeight="1" spans="1:5">
      <c r="A861" s="430" t="s">
        <v>1559</v>
      </c>
      <c r="B861" s="310" t="s">
        <v>1560</v>
      </c>
      <c r="C861" s="311">
        <f>SUM(C862:C863)</f>
        <v>13878</v>
      </c>
      <c r="D861" s="311">
        <f>SUM(D862:D863)</f>
        <v>1546</v>
      </c>
      <c r="E861" s="312">
        <f t="shared" si="60"/>
        <v>-0.889</v>
      </c>
    </row>
    <row r="862" ht="32.1" customHeight="1" spans="1:5">
      <c r="A862" s="431" t="s">
        <v>1561</v>
      </c>
      <c r="B862" s="315" t="s">
        <v>1562</v>
      </c>
      <c r="C862" s="316">
        <v>150</v>
      </c>
      <c r="D862" s="316">
        <v>1276</v>
      </c>
      <c r="E862" s="312">
        <f t="shared" si="60"/>
        <v>7.507</v>
      </c>
    </row>
    <row r="863" ht="32.1" customHeight="1" spans="1:5">
      <c r="A863" s="431" t="s">
        <v>1563</v>
      </c>
      <c r="B863" s="315" t="s">
        <v>1564</v>
      </c>
      <c r="C863" s="316">
        <v>13728</v>
      </c>
      <c r="D863" s="316">
        <v>270</v>
      </c>
      <c r="E863" s="312">
        <f t="shared" si="60"/>
        <v>-0.98</v>
      </c>
    </row>
    <row r="864" ht="32.1" customHeight="1" spans="1:5">
      <c r="A864" s="430" t="s">
        <v>1565</v>
      </c>
      <c r="B864" s="310" t="s">
        <v>1566</v>
      </c>
      <c r="C864" s="311">
        <f>SUM(C865)</f>
        <v>6</v>
      </c>
      <c r="D864" s="311">
        <f>SUM(D865)</f>
        <v>13</v>
      </c>
      <c r="E864" s="312">
        <f t="shared" si="60"/>
        <v>1.167</v>
      </c>
    </row>
    <row r="865" ht="32.1" customHeight="1" spans="1:5">
      <c r="A865" s="431">
        <v>2120501</v>
      </c>
      <c r="B865" s="447" t="s">
        <v>1567</v>
      </c>
      <c r="C865" s="316">
        <v>6</v>
      </c>
      <c r="D865" s="316">
        <v>13</v>
      </c>
      <c r="E865" s="312">
        <f t="shared" si="60"/>
        <v>1.167</v>
      </c>
    </row>
    <row r="866" ht="32.1" customHeight="1" spans="1:5">
      <c r="A866" s="430" t="s">
        <v>1568</v>
      </c>
      <c r="B866" s="310" t="s">
        <v>1569</v>
      </c>
      <c r="C866" s="311"/>
      <c r="D866" s="311"/>
      <c r="E866" s="312"/>
    </row>
    <row r="867" ht="32.1" customHeight="1" spans="1:5">
      <c r="A867" s="431">
        <v>2120601</v>
      </c>
      <c r="B867" s="447" t="s">
        <v>1570</v>
      </c>
      <c r="C867" s="316"/>
      <c r="D867" s="316"/>
      <c r="E867" s="312"/>
    </row>
    <row r="868" ht="32.1" customHeight="1" spans="1:5">
      <c r="A868" s="430" t="s">
        <v>1571</v>
      </c>
      <c r="B868" s="310" t="s">
        <v>1572</v>
      </c>
      <c r="C868" s="311">
        <f>SUM(C869)</f>
        <v>604</v>
      </c>
      <c r="D868" s="311">
        <f>SUM(D869)</f>
        <v>220</v>
      </c>
      <c r="E868" s="312">
        <f t="shared" ref="E868:E874" si="61">(D868-C868)/C868</f>
        <v>-0.636</v>
      </c>
    </row>
    <row r="869" ht="32.1" customHeight="1" spans="1:5">
      <c r="A869" s="431">
        <v>2129999</v>
      </c>
      <c r="B869" s="447" t="s">
        <v>1573</v>
      </c>
      <c r="C869" s="316">
        <v>604</v>
      </c>
      <c r="D869" s="316">
        <v>220</v>
      </c>
      <c r="E869" s="312">
        <f t="shared" si="61"/>
        <v>-0.636</v>
      </c>
    </row>
    <row r="870" ht="32.1" customHeight="1" spans="1:5">
      <c r="A870" s="440" t="s">
        <v>1574</v>
      </c>
      <c r="B870" s="446" t="s">
        <v>526</v>
      </c>
      <c r="C870" s="442"/>
      <c r="D870" s="442"/>
      <c r="E870" s="312"/>
    </row>
    <row r="871" ht="32.1" customHeight="1" spans="1:5">
      <c r="A871" s="430" t="s">
        <v>92</v>
      </c>
      <c r="B871" s="310" t="s">
        <v>93</v>
      </c>
      <c r="C871" s="311">
        <f>C872+C898+C924+C952+C963+C970+C977+C980</f>
        <v>61509</v>
      </c>
      <c r="D871" s="311">
        <f>D872+D898+D924+D952+D963+D970+D977+D980</f>
        <v>61635</v>
      </c>
      <c r="E871" s="312">
        <f t="shared" si="61"/>
        <v>0.002</v>
      </c>
    </row>
    <row r="872" ht="32.1" customHeight="1" spans="1:5">
      <c r="A872" s="430" t="s">
        <v>1575</v>
      </c>
      <c r="B872" s="310" t="s">
        <v>1576</v>
      </c>
      <c r="C872" s="311">
        <f>SUM(C873:C897)</f>
        <v>14232</v>
      </c>
      <c r="D872" s="311">
        <f>SUM(D873:D897)</f>
        <v>11690</v>
      </c>
      <c r="E872" s="312">
        <f t="shared" si="61"/>
        <v>-0.179</v>
      </c>
    </row>
    <row r="873" ht="32.1" customHeight="1" spans="1:5">
      <c r="A873" s="431" t="s">
        <v>1577</v>
      </c>
      <c r="B873" s="315" t="s">
        <v>139</v>
      </c>
      <c r="C873" s="316">
        <v>521</v>
      </c>
      <c r="D873" s="432">
        <v>432</v>
      </c>
      <c r="E873" s="312">
        <f t="shared" si="61"/>
        <v>-0.171</v>
      </c>
    </row>
    <row r="874" ht="32.1" customHeight="1" spans="1:5">
      <c r="A874" s="431" t="s">
        <v>1578</v>
      </c>
      <c r="B874" s="315" t="s">
        <v>141</v>
      </c>
      <c r="C874" s="316"/>
      <c r="D874" s="432">
        <v>0</v>
      </c>
      <c r="E874" s="312" t="e">
        <f t="shared" si="61"/>
        <v>#DIV/0!</v>
      </c>
    </row>
    <row r="875" ht="32.1" customHeight="1" spans="1:5">
      <c r="A875" s="431" t="s">
        <v>1579</v>
      </c>
      <c r="B875" s="315" t="s">
        <v>143</v>
      </c>
      <c r="C875" s="316"/>
      <c r="D875" s="432">
        <v>0</v>
      </c>
      <c r="E875" s="312"/>
    </row>
    <row r="876" ht="32.1" customHeight="1" spans="1:5">
      <c r="A876" s="431" t="s">
        <v>1580</v>
      </c>
      <c r="B876" s="315" t="s">
        <v>157</v>
      </c>
      <c r="C876" s="316">
        <v>5063</v>
      </c>
      <c r="D876" s="316">
        <v>4931</v>
      </c>
      <c r="E876" s="312">
        <f t="shared" ref="E876:E880" si="62">(D876-C876)/C876</f>
        <v>-0.026</v>
      </c>
    </row>
    <row r="877" ht="32.1" customHeight="1" spans="1:5">
      <c r="A877" s="431" t="s">
        <v>1581</v>
      </c>
      <c r="B877" s="315" t="s">
        <v>1582</v>
      </c>
      <c r="C877" s="316"/>
      <c r="D877" s="432">
        <v>0</v>
      </c>
      <c r="E877" s="312"/>
    </row>
    <row r="878" ht="32.1" customHeight="1" spans="1:5">
      <c r="A878" s="431" t="s">
        <v>1583</v>
      </c>
      <c r="B878" s="315" t="s">
        <v>1584</v>
      </c>
      <c r="C878" s="316">
        <v>390</v>
      </c>
      <c r="D878" s="432">
        <v>0</v>
      </c>
      <c r="E878" s="312">
        <f t="shared" si="62"/>
        <v>-1</v>
      </c>
    </row>
    <row r="879" ht="32.1" customHeight="1" spans="1:5">
      <c r="A879" s="431" t="s">
        <v>1585</v>
      </c>
      <c r="B879" s="315" t="s">
        <v>1586</v>
      </c>
      <c r="C879" s="316">
        <v>107</v>
      </c>
      <c r="D879" s="432">
        <v>107</v>
      </c>
      <c r="E879" s="312"/>
    </row>
    <row r="880" ht="32.1" customHeight="1" spans="1:5">
      <c r="A880" s="431" t="s">
        <v>1587</v>
      </c>
      <c r="B880" s="315" t="s">
        <v>1588</v>
      </c>
      <c r="C880" s="316">
        <v>3</v>
      </c>
      <c r="D880" s="432">
        <v>17</v>
      </c>
      <c r="E880" s="312">
        <f t="shared" si="62"/>
        <v>4.667</v>
      </c>
    </row>
    <row r="881" ht="32.1" customHeight="1" spans="1:5">
      <c r="A881" s="431" t="s">
        <v>1589</v>
      </c>
      <c r="B881" s="315" t="s">
        <v>1590</v>
      </c>
      <c r="C881" s="316"/>
      <c r="D881" s="432">
        <v>0</v>
      </c>
      <c r="E881" s="312"/>
    </row>
    <row r="882" ht="32.1" customHeight="1" spans="1:5">
      <c r="A882" s="431" t="s">
        <v>1591</v>
      </c>
      <c r="B882" s="315" t="s">
        <v>1592</v>
      </c>
      <c r="C882" s="316">
        <v>8</v>
      </c>
      <c r="D882" s="432">
        <v>511</v>
      </c>
      <c r="E882" s="312">
        <f>(D882-C882)/C882</f>
        <v>62.875</v>
      </c>
    </row>
    <row r="883" ht="32.1" customHeight="1" spans="1:5">
      <c r="A883" s="431" t="s">
        <v>1593</v>
      </c>
      <c r="B883" s="315" t="s">
        <v>1594</v>
      </c>
      <c r="C883" s="316"/>
      <c r="D883" s="432">
        <v>0</v>
      </c>
      <c r="E883" s="312"/>
    </row>
    <row r="884" ht="32.1" customHeight="1" spans="1:5">
      <c r="A884" s="431" t="s">
        <v>1595</v>
      </c>
      <c r="B884" s="315" t="s">
        <v>1596</v>
      </c>
      <c r="C884" s="316">
        <v>0</v>
      </c>
      <c r="D884" s="432">
        <v>0</v>
      </c>
      <c r="E884" s="312"/>
    </row>
    <row r="885" ht="32.1" customHeight="1" spans="1:5">
      <c r="A885" s="431" t="s">
        <v>1597</v>
      </c>
      <c r="B885" s="315" t="s">
        <v>1598</v>
      </c>
      <c r="C885" s="316">
        <v>46</v>
      </c>
      <c r="D885" s="432">
        <v>0</v>
      </c>
      <c r="E885" s="312">
        <f t="shared" ref="E885:E892" si="63">(D885-C885)/C885</f>
        <v>-1</v>
      </c>
    </row>
    <row r="886" ht="32.1" customHeight="1" spans="1:5">
      <c r="A886" s="431" t="s">
        <v>1599</v>
      </c>
      <c r="B886" s="315" t="s">
        <v>1600</v>
      </c>
      <c r="C886" s="316">
        <v>400</v>
      </c>
      <c r="D886" s="432"/>
      <c r="E886" s="312"/>
    </row>
    <row r="887" ht="32.1" customHeight="1" spans="1:5">
      <c r="A887" s="431" t="s">
        <v>1601</v>
      </c>
      <c r="B887" s="315" t="s">
        <v>1602</v>
      </c>
      <c r="C887" s="316">
        <v>0</v>
      </c>
      <c r="D887" s="432">
        <v>0</v>
      </c>
      <c r="E887" s="312"/>
    </row>
    <row r="888" ht="32.1" customHeight="1" spans="1:5">
      <c r="A888" s="431" t="s">
        <v>1603</v>
      </c>
      <c r="B888" s="315" t="s">
        <v>1604</v>
      </c>
      <c r="C888" s="316">
        <v>6033</v>
      </c>
      <c r="D888" s="316">
        <v>2576</v>
      </c>
      <c r="E888" s="312">
        <f t="shared" si="63"/>
        <v>-0.573</v>
      </c>
    </row>
    <row r="889" ht="32.1" customHeight="1" spans="1:5">
      <c r="A889" s="431" t="s">
        <v>1605</v>
      </c>
      <c r="B889" s="315" t="s">
        <v>1606</v>
      </c>
      <c r="C889" s="316">
        <v>21</v>
      </c>
      <c r="D889" s="432">
        <v>15</v>
      </c>
      <c r="E889" s="312">
        <f t="shared" si="63"/>
        <v>-0.286</v>
      </c>
    </row>
    <row r="890" ht="32.1" customHeight="1" spans="1:5">
      <c r="A890" s="431" t="s">
        <v>1607</v>
      </c>
      <c r="B890" s="315" t="s">
        <v>1608</v>
      </c>
      <c r="C890" s="316"/>
      <c r="D890" s="316">
        <v>2</v>
      </c>
      <c r="E890" s="312" t="e">
        <f t="shared" si="63"/>
        <v>#DIV/0!</v>
      </c>
    </row>
    <row r="891" ht="32.1" customHeight="1" spans="1:5">
      <c r="A891" s="431" t="s">
        <v>1609</v>
      </c>
      <c r="B891" s="315" t="s">
        <v>1610</v>
      </c>
      <c r="C891" s="316">
        <v>96</v>
      </c>
      <c r="D891" s="316">
        <v>338</v>
      </c>
      <c r="E891" s="312">
        <f t="shared" si="63"/>
        <v>2.521</v>
      </c>
    </row>
    <row r="892" ht="32.1" customHeight="1" spans="1:5">
      <c r="A892" s="431" t="s">
        <v>1611</v>
      </c>
      <c r="B892" s="315" t="s">
        <v>1612</v>
      </c>
      <c r="C892" s="316">
        <v>422</v>
      </c>
      <c r="D892" s="432">
        <v>973</v>
      </c>
      <c r="E892" s="312">
        <f t="shared" si="63"/>
        <v>1.306</v>
      </c>
    </row>
    <row r="893" ht="32.1" customHeight="1" spans="1:5">
      <c r="A893" s="431" t="s">
        <v>1613</v>
      </c>
      <c r="B893" s="315" t="s">
        <v>1614</v>
      </c>
      <c r="C893" s="316">
        <v>130</v>
      </c>
      <c r="D893" s="432">
        <v>0</v>
      </c>
      <c r="E893" s="312"/>
    </row>
    <row r="894" ht="32.1" customHeight="1" spans="1:5">
      <c r="A894" s="431" t="s">
        <v>1615</v>
      </c>
      <c r="B894" s="315" t="s">
        <v>1616</v>
      </c>
      <c r="C894" s="316">
        <v>35</v>
      </c>
      <c r="D894" s="432">
        <v>63</v>
      </c>
      <c r="E894" s="312"/>
    </row>
    <row r="895" ht="32.1" customHeight="1" spans="1:5">
      <c r="A895" s="431" t="s">
        <v>1617</v>
      </c>
      <c r="B895" s="315" t="s">
        <v>1618</v>
      </c>
      <c r="C895" s="316"/>
      <c r="D895" s="432">
        <v>0</v>
      </c>
      <c r="E895" s="312"/>
    </row>
    <row r="896" ht="32.1" customHeight="1" spans="1:5">
      <c r="A896" s="431" t="s">
        <v>1619</v>
      </c>
      <c r="B896" s="315" t="s">
        <v>1620</v>
      </c>
      <c r="C896" s="316">
        <v>367</v>
      </c>
      <c r="D896" s="316">
        <v>1719</v>
      </c>
      <c r="E896" s="312">
        <f t="shared" ref="E896:E899" si="64">(D896-C896)/C896</f>
        <v>3.684</v>
      </c>
    </row>
    <row r="897" ht="32.1" customHeight="1" spans="1:5">
      <c r="A897" s="431" t="s">
        <v>1621</v>
      </c>
      <c r="B897" s="315" t="s">
        <v>1622</v>
      </c>
      <c r="C897" s="316">
        <v>590</v>
      </c>
      <c r="D897" s="316">
        <v>6</v>
      </c>
      <c r="E897" s="312">
        <f t="shared" si="64"/>
        <v>-0.99</v>
      </c>
    </row>
    <row r="898" ht="32.1" customHeight="1" spans="1:5">
      <c r="A898" s="430" t="s">
        <v>1623</v>
      </c>
      <c r="B898" s="310" t="s">
        <v>1624</v>
      </c>
      <c r="C898" s="311">
        <f>SUM(C899:C923)</f>
        <v>9372</v>
      </c>
      <c r="D898" s="311">
        <f>SUM(D899:D923)</f>
        <v>6240</v>
      </c>
      <c r="E898" s="312">
        <f t="shared" si="64"/>
        <v>-0.334</v>
      </c>
    </row>
    <row r="899" ht="32.1" customHeight="1" spans="1:5">
      <c r="A899" s="431" t="s">
        <v>1625</v>
      </c>
      <c r="B899" s="315" t="s">
        <v>139</v>
      </c>
      <c r="C899" s="316">
        <v>412</v>
      </c>
      <c r="D899" s="432">
        <v>412</v>
      </c>
      <c r="E899" s="312">
        <f t="shared" si="64"/>
        <v>0</v>
      </c>
    </row>
    <row r="900" ht="32.1" customHeight="1" spans="1:5">
      <c r="A900" s="431" t="s">
        <v>1626</v>
      </c>
      <c r="B900" s="315" t="s">
        <v>141</v>
      </c>
      <c r="C900" s="316"/>
      <c r="D900" s="432">
        <v>0</v>
      </c>
      <c r="E900" s="312"/>
    </row>
    <row r="901" ht="32.1" customHeight="1" spans="1:5">
      <c r="A901" s="431" t="s">
        <v>1627</v>
      </c>
      <c r="B901" s="315" t="s">
        <v>143</v>
      </c>
      <c r="C901" s="316"/>
      <c r="D901" s="432">
        <v>0</v>
      </c>
      <c r="E901" s="312"/>
    </row>
    <row r="902" ht="32.1" customHeight="1" spans="1:5">
      <c r="A902" s="431" t="s">
        <v>1628</v>
      </c>
      <c r="B902" s="315" t="s">
        <v>1629</v>
      </c>
      <c r="C902" s="316">
        <v>1325</v>
      </c>
      <c r="D902" s="316">
        <v>1392</v>
      </c>
      <c r="E902" s="312">
        <f>(D902-C902)/C902</f>
        <v>0.051</v>
      </c>
    </row>
    <row r="903" ht="32.1" customHeight="1" spans="1:5">
      <c r="A903" s="431" t="s">
        <v>1630</v>
      </c>
      <c r="B903" s="315" t="s">
        <v>1631</v>
      </c>
      <c r="C903" s="316">
        <v>356</v>
      </c>
      <c r="D903" s="432">
        <v>125</v>
      </c>
      <c r="E903" s="312">
        <f>(D903-C903)/C903</f>
        <v>-0.649</v>
      </c>
    </row>
    <row r="904" ht="32.1" customHeight="1" spans="1:5">
      <c r="A904" s="431" t="s">
        <v>1632</v>
      </c>
      <c r="B904" s="315" t="s">
        <v>1633</v>
      </c>
      <c r="C904" s="316">
        <v>1</v>
      </c>
      <c r="D904" s="432">
        <v>0</v>
      </c>
      <c r="E904" s="312"/>
    </row>
    <row r="905" ht="32.1" customHeight="1" spans="1:5">
      <c r="A905" s="431" t="s">
        <v>1634</v>
      </c>
      <c r="B905" s="315" t="s">
        <v>1635</v>
      </c>
      <c r="C905" s="316">
        <v>1353</v>
      </c>
      <c r="D905" s="432">
        <v>355</v>
      </c>
      <c r="E905" s="312"/>
    </row>
    <row r="906" ht="32.1" customHeight="1" spans="1:5">
      <c r="A906" s="431" t="s">
        <v>1636</v>
      </c>
      <c r="B906" s="315" t="s">
        <v>1637</v>
      </c>
      <c r="C906" s="316">
        <v>1077</v>
      </c>
      <c r="D906" s="432">
        <v>178</v>
      </c>
      <c r="E906" s="312"/>
    </row>
    <row r="907" ht="32.1" customHeight="1" spans="1:5">
      <c r="A907" s="431" t="s">
        <v>1638</v>
      </c>
      <c r="B907" s="315" t="s">
        <v>1639</v>
      </c>
      <c r="C907" s="316"/>
      <c r="D907" s="432">
        <v>0</v>
      </c>
      <c r="E907" s="312"/>
    </row>
    <row r="908" ht="32.1" customHeight="1" spans="1:5">
      <c r="A908" s="431" t="s">
        <v>1640</v>
      </c>
      <c r="B908" s="315" t="s">
        <v>1641</v>
      </c>
      <c r="C908" s="316"/>
      <c r="D908" s="432">
        <v>0</v>
      </c>
      <c r="E908" s="312" t="e">
        <f>(D908-C908)/C908</f>
        <v>#DIV/0!</v>
      </c>
    </row>
    <row r="909" ht="32.1" customHeight="1" spans="1:5">
      <c r="A909" s="431" t="s">
        <v>1642</v>
      </c>
      <c r="B909" s="315" t="s">
        <v>1643</v>
      </c>
      <c r="C909" s="316"/>
      <c r="D909" s="432">
        <v>0</v>
      </c>
      <c r="E909" s="312"/>
    </row>
    <row r="910" ht="32.1" customHeight="1" spans="1:5">
      <c r="A910" s="431" t="s">
        <v>1644</v>
      </c>
      <c r="B910" s="315" t="s">
        <v>1645</v>
      </c>
      <c r="C910" s="316">
        <v>2</v>
      </c>
      <c r="D910" s="432">
        <v>2</v>
      </c>
      <c r="E910" s="312"/>
    </row>
    <row r="911" ht="32.1" customHeight="1" spans="1:5">
      <c r="A911" s="431" t="s">
        <v>1646</v>
      </c>
      <c r="B911" s="315" t="s">
        <v>1647</v>
      </c>
      <c r="C911" s="316"/>
      <c r="D911" s="432">
        <v>0</v>
      </c>
      <c r="E911" s="312"/>
    </row>
    <row r="912" ht="32.1" customHeight="1" spans="1:5">
      <c r="A912" s="431" t="s">
        <v>1648</v>
      </c>
      <c r="B912" s="315" t="s">
        <v>1649</v>
      </c>
      <c r="C912" s="316"/>
      <c r="D912" s="432">
        <v>0</v>
      </c>
      <c r="E912" s="312"/>
    </row>
    <row r="913" ht="32.1" customHeight="1" spans="1:5">
      <c r="A913" s="431" t="s">
        <v>1650</v>
      </c>
      <c r="B913" s="315" t="s">
        <v>1651</v>
      </c>
      <c r="C913" s="316">
        <v>40</v>
      </c>
      <c r="D913" s="432">
        <v>260</v>
      </c>
      <c r="E913" s="312"/>
    </row>
    <row r="914" ht="32.1" customHeight="1" spans="1:5">
      <c r="A914" s="431" t="s">
        <v>1652</v>
      </c>
      <c r="B914" s="315" t="s">
        <v>1653</v>
      </c>
      <c r="C914" s="316"/>
      <c r="D914" s="432">
        <v>0</v>
      </c>
      <c r="E914" s="312"/>
    </row>
    <row r="915" ht="32.1" customHeight="1" spans="1:5">
      <c r="A915" s="431" t="s">
        <v>1654</v>
      </c>
      <c r="B915" s="315" t="s">
        <v>1655</v>
      </c>
      <c r="C915" s="316">
        <v>0</v>
      </c>
      <c r="D915" s="432"/>
      <c r="E915" s="312"/>
    </row>
    <row r="916" ht="32.1" customHeight="1" spans="1:5">
      <c r="A916" s="431" t="s">
        <v>1656</v>
      </c>
      <c r="B916" s="315" t="s">
        <v>1657</v>
      </c>
      <c r="C916" s="316"/>
      <c r="D916" s="432">
        <v>0</v>
      </c>
      <c r="E916" s="312"/>
    </row>
    <row r="917" ht="32.1" customHeight="1" spans="1:5">
      <c r="A917" s="431" t="s">
        <v>1658</v>
      </c>
      <c r="B917" s="315" t="s">
        <v>1659</v>
      </c>
      <c r="C917" s="316">
        <v>0</v>
      </c>
      <c r="D917" s="432">
        <v>0</v>
      </c>
      <c r="E917" s="312"/>
    </row>
    <row r="918" ht="32.1" customHeight="1" spans="1:5">
      <c r="A918" s="431" t="s">
        <v>1660</v>
      </c>
      <c r="B918" s="315" t="s">
        <v>1661</v>
      </c>
      <c r="C918" s="316">
        <v>119</v>
      </c>
      <c r="D918" s="432">
        <v>103</v>
      </c>
      <c r="E918" s="312">
        <f t="shared" ref="E918:E925" si="65">(D918-C918)/C918</f>
        <v>-0.134</v>
      </c>
    </row>
    <row r="919" ht="32.1" customHeight="1" spans="1:5">
      <c r="A919" s="431" t="s">
        <v>1662</v>
      </c>
      <c r="B919" s="315" t="s">
        <v>1663</v>
      </c>
      <c r="C919" s="316">
        <v>0</v>
      </c>
      <c r="D919" s="432"/>
      <c r="E919" s="312"/>
    </row>
    <row r="920" ht="32.1" customHeight="1" spans="1:5">
      <c r="A920" s="431" t="s">
        <v>1664</v>
      </c>
      <c r="B920" s="315" t="s">
        <v>1665</v>
      </c>
      <c r="C920" s="316"/>
      <c r="D920" s="316"/>
      <c r="E920" s="312"/>
    </row>
    <row r="921" ht="32.1" customHeight="1" spans="1:5">
      <c r="A921" s="431" t="s">
        <v>1666</v>
      </c>
      <c r="B921" s="315" t="s">
        <v>1594</v>
      </c>
      <c r="C921" s="316"/>
      <c r="D921" s="316"/>
      <c r="E921" s="312" t="e">
        <f t="shared" si="65"/>
        <v>#DIV/0!</v>
      </c>
    </row>
    <row r="922" ht="32.1" customHeight="1" spans="1:5">
      <c r="A922" s="431" t="s">
        <v>1667</v>
      </c>
      <c r="B922" s="315" t="s">
        <v>1668</v>
      </c>
      <c r="C922" s="316"/>
      <c r="D922" s="316">
        <v>1939</v>
      </c>
      <c r="E922" s="312"/>
    </row>
    <row r="923" ht="32.1" customHeight="1" spans="1:5">
      <c r="A923" s="431" t="s">
        <v>1669</v>
      </c>
      <c r="B923" s="315" t="s">
        <v>1670</v>
      </c>
      <c r="C923" s="316">
        <v>4687</v>
      </c>
      <c r="D923" s="316">
        <v>1474</v>
      </c>
      <c r="E923" s="312">
        <f t="shared" si="65"/>
        <v>-0.686</v>
      </c>
    </row>
    <row r="924" ht="32.1" customHeight="1" spans="1:5">
      <c r="A924" s="430" t="s">
        <v>1671</v>
      </c>
      <c r="B924" s="310" t="s">
        <v>1672</v>
      </c>
      <c r="C924" s="311">
        <f>SUM(C925:C951)</f>
        <v>5571</v>
      </c>
      <c r="D924" s="311">
        <f>SUM(D925:D951)</f>
        <v>29149</v>
      </c>
      <c r="E924" s="312">
        <f t="shared" si="65"/>
        <v>4.232</v>
      </c>
    </row>
    <row r="925" ht="32.1" customHeight="1" spans="1:5">
      <c r="A925" s="431" t="s">
        <v>1673</v>
      </c>
      <c r="B925" s="315" t="s">
        <v>139</v>
      </c>
      <c r="C925" s="316">
        <v>224</v>
      </c>
      <c r="D925" s="432">
        <v>221</v>
      </c>
      <c r="E925" s="312">
        <f t="shared" si="65"/>
        <v>-0.013</v>
      </c>
    </row>
    <row r="926" ht="32.1" customHeight="1" spans="1:5">
      <c r="A926" s="431" t="s">
        <v>1674</v>
      </c>
      <c r="B926" s="315" t="s">
        <v>141</v>
      </c>
      <c r="C926" s="316">
        <v>0</v>
      </c>
      <c r="D926" s="432">
        <v>0</v>
      </c>
      <c r="E926" s="312"/>
    </row>
    <row r="927" ht="32.1" customHeight="1" spans="1:5">
      <c r="A927" s="431" t="s">
        <v>1675</v>
      </c>
      <c r="B927" s="315" t="s">
        <v>143</v>
      </c>
      <c r="C927" s="316"/>
      <c r="D927" s="432">
        <v>0</v>
      </c>
      <c r="E927" s="312"/>
    </row>
    <row r="928" ht="32.1" customHeight="1" spans="1:5">
      <c r="A928" s="431" t="s">
        <v>1676</v>
      </c>
      <c r="B928" s="315" t="s">
        <v>1677</v>
      </c>
      <c r="C928" s="316"/>
      <c r="D928" s="432">
        <v>0</v>
      </c>
      <c r="E928" s="312"/>
    </row>
    <row r="929" ht="32.1" customHeight="1" spans="1:5">
      <c r="A929" s="431" t="s">
        <v>1678</v>
      </c>
      <c r="B929" s="315" t="s">
        <v>1679</v>
      </c>
      <c r="C929" s="316">
        <v>2555</v>
      </c>
      <c r="D929" s="316">
        <v>25141</v>
      </c>
      <c r="E929" s="312">
        <f t="shared" ref="E929:E932" si="66">(D929-C929)/C929</f>
        <v>8.84</v>
      </c>
    </row>
    <row r="930" ht="32.1" customHeight="1" spans="1:5">
      <c r="A930" s="431" t="s">
        <v>1680</v>
      </c>
      <c r="B930" s="315" t="s">
        <v>1681</v>
      </c>
      <c r="C930" s="316">
        <v>0</v>
      </c>
      <c r="D930" s="432">
        <v>0</v>
      </c>
      <c r="E930" s="312" t="e">
        <f t="shared" si="66"/>
        <v>#DIV/0!</v>
      </c>
    </row>
    <row r="931" ht="32.1" customHeight="1" spans="1:5">
      <c r="A931" s="431" t="s">
        <v>1682</v>
      </c>
      <c r="B931" s="315" t="s">
        <v>1683</v>
      </c>
      <c r="C931" s="316">
        <v>0</v>
      </c>
      <c r="D931" s="432">
        <v>0</v>
      </c>
      <c r="E931" s="312"/>
    </row>
    <row r="932" ht="32.1" customHeight="1" spans="1:5">
      <c r="A932" s="431" t="s">
        <v>1684</v>
      </c>
      <c r="B932" s="315" t="s">
        <v>1685</v>
      </c>
      <c r="C932" s="316"/>
      <c r="D932" s="432">
        <v>0</v>
      </c>
      <c r="E932" s="312" t="e">
        <f t="shared" si="66"/>
        <v>#DIV/0!</v>
      </c>
    </row>
    <row r="933" ht="32.1" customHeight="1" spans="1:5">
      <c r="A933" s="431" t="s">
        <v>1686</v>
      </c>
      <c r="B933" s="315" t="s">
        <v>1687</v>
      </c>
      <c r="C933" s="316">
        <v>0</v>
      </c>
      <c r="D933" s="432">
        <v>0</v>
      </c>
      <c r="E933" s="312"/>
    </row>
    <row r="934" ht="32.1" customHeight="1" spans="1:5">
      <c r="A934" s="431" t="s">
        <v>1688</v>
      </c>
      <c r="B934" s="315" t="s">
        <v>1689</v>
      </c>
      <c r="C934" s="316"/>
      <c r="D934" s="432">
        <v>0</v>
      </c>
      <c r="E934" s="312"/>
    </row>
    <row r="935" ht="32.1" customHeight="1" spans="1:5">
      <c r="A935" s="431" t="s">
        <v>1690</v>
      </c>
      <c r="B935" s="315" t="s">
        <v>1691</v>
      </c>
      <c r="C935" s="316">
        <v>22</v>
      </c>
      <c r="D935" s="432">
        <v>173</v>
      </c>
      <c r="E935" s="312"/>
    </row>
    <row r="936" ht="32.1" customHeight="1" spans="1:5">
      <c r="A936" s="431" t="s">
        <v>1692</v>
      </c>
      <c r="B936" s="315" t="s">
        <v>1693</v>
      </c>
      <c r="C936" s="316"/>
      <c r="D936" s="432">
        <v>0</v>
      </c>
      <c r="E936" s="312"/>
    </row>
    <row r="937" ht="32.1" customHeight="1" spans="1:5">
      <c r="A937" s="431" t="s">
        <v>1694</v>
      </c>
      <c r="B937" s="315" t="s">
        <v>1695</v>
      </c>
      <c r="C937" s="316"/>
      <c r="D937" s="432">
        <v>0</v>
      </c>
      <c r="E937" s="312"/>
    </row>
    <row r="938" ht="32.1" customHeight="1" spans="1:5">
      <c r="A938" s="431" t="s">
        <v>1696</v>
      </c>
      <c r="B938" s="315" t="s">
        <v>1697</v>
      </c>
      <c r="C938" s="316">
        <v>59</v>
      </c>
      <c r="D938" s="432">
        <v>586</v>
      </c>
      <c r="E938" s="312">
        <f t="shared" ref="E938:E941" si="67">(D938-C938)/C938</f>
        <v>8.932</v>
      </c>
    </row>
    <row r="939" ht="32.1" customHeight="1" spans="1:5">
      <c r="A939" s="431" t="s">
        <v>1698</v>
      </c>
      <c r="B939" s="315" t="s">
        <v>1699</v>
      </c>
      <c r="C939" s="316">
        <v>30</v>
      </c>
      <c r="D939" s="432">
        <v>92</v>
      </c>
      <c r="E939" s="312">
        <f t="shared" si="67"/>
        <v>2.067</v>
      </c>
    </row>
    <row r="940" ht="32.1" customHeight="1" spans="1:5">
      <c r="A940" s="431" t="s">
        <v>1700</v>
      </c>
      <c r="B940" s="315" t="s">
        <v>1701</v>
      </c>
      <c r="C940" s="316">
        <v>24</v>
      </c>
      <c r="D940" s="432">
        <v>84</v>
      </c>
      <c r="E940" s="312">
        <f t="shared" si="67"/>
        <v>2.5</v>
      </c>
    </row>
    <row r="941" ht="32.1" customHeight="1" spans="1:5">
      <c r="A941" s="431" t="s">
        <v>1702</v>
      </c>
      <c r="B941" s="315" t="s">
        <v>1703</v>
      </c>
      <c r="C941" s="316">
        <v>1728</v>
      </c>
      <c r="D941" s="316">
        <v>1776</v>
      </c>
      <c r="E941" s="312">
        <f t="shared" si="67"/>
        <v>0.028</v>
      </c>
    </row>
    <row r="942" ht="32.1" customHeight="1" spans="1:5">
      <c r="A942" s="431" t="s">
        <v>1704</v>
      </c>
      <c r="B942" s="315" t="s">
        <v>1705</v>
      </c>
      <c r="C942" s="316">
        <v>0</v>
      </c>
      <c r="D942" s="432">
        <v>0</v>
      </c>
      <c r="E942" s="312"/>
    </row>
    <row r="943" ht="32.1" customHeight="1" spans="1:5">
      <c r="A943" s="431" t="s">
        <v>1706</v>
      </c>
      <c r="B943" s="315" t="s">
        <v>1707</v>
      </c>
      <c r="C943" s="316">
        <v>133</v>
      </c>
      <c r="D943" s="432">
        <v>345</v>
      </c>
      <c r="E943" s="312">
        <f>(D943-C943)/C943</f>
        <v>1.594</v>
      </c>
    </row>
    <row r="944" ht="32.1" customHeight="1" spans="1:5">
      <c r="A944" s="431" t="s">
        <v>1708</v>
      </c>
      <c r="B944" s="315" t="s">
        <v>1709</v>
      </c>
      <c r="C944" s="316">
        <v>403</v>
      </c>
      <c r="D944" s="432">
        <v>282</v>
      </c>
      <c r="E944" s="312"/>
    </row>
    <row r="945" ht="32.1" customHeight="1" spans="1:5">
      <c r="A945" s="431" t="s">
        <v>1710</v>
      </c>
      <c r="B945" s="315" t="s">
        <v>1711</v>
      </c>
      <c r="C945" s="316">
        <v>0</v>
      </c>
      <c r="D945" s="432">
        <v>0</v>
      </c>
      <c r="E945" s="312"/>
    </row>
    <row r="946" ht="32.1" customHeight="1" spans="1:5">
      <c r="A946" s="431" t="s">
        <v>1712</v>
      </c>
      <c r="B946" s="315" t="s">
        <v>1653</v>
      </c>
      <c r="C946" s="316">
        <v>0</v>
      </c>
      <c r="D946" s="432">
        <v>0</v>
      </c>
      <c r="E946" s="312"/>
    </row>
    <row r="947" ht="32.1" customHeight="1" spans="1:5">
      <c r="A947" s="431" t="s">
        <v>1713</v>
      </c>
      <c r="B947" s="315" t="s">
        <v>1714</v>
      </c>
      <c r="C947" s="316"/>
      <c r="D947" s="432">
        <v>0</v>
      </c>
      <c r="E947" s="312"/>
    </row>
    <row r="948" ht="32.1" customHeight="1" spans="1:5">
      <c r="A948" s="431" t="s">
        <v>1715</v>
      </c>
      <c r="B948" s="315" t="s">
        <v>1716</v>
      </c>
      <c r="C948" s="316">
        <v>171</v>
      </c>
      <c r="D948" s="432">
        <v>304</v>
      </c>
      <c r="E948" s="312">
        <f t="shared" ref="E948:E953" si="68">(D948-C948)/C948</f>
        <v>0.778</v>
      </c>
    </row>
    <row r="949" ht="32.1" customHeight="1" spans="1:5">
      <c r="A949" s="431" t="s">
        <v>1717</v>
      </c>
      <c r="B949" s="315" t="s">
        <v>1718</v>
      </c>
      <c r="C949" s="316">
        <v>0</v>
      </c>
      <c r="D949" s="432">
        <v>0</v>
      </c>
      <c r="E949" s="312"/>
    </row>
    <row r="950" ht="32.1" customHeight="1" spans="1:5">
      <c r="A950" s="431" t="s">
        <v>1719</v>
      </c>
      <c r="B950" s="315" t="s">
        <v>1720</v>
      </c>
      <c r="C950" s="316">
        <v>0</v>
      </c>
      <c r="D950" s="432">
        <v>0</v>
      </c>
      <c r="E950" s="312"/>
    </row>
    <row r="951" ht="32.1" customHeight="1" spans="1:5">
      <c r="A951" s="431" t="s">
        <v>1721</v>
      </c>
      <c r="B951" s="315" t="s">
        <v>1722</v>
      </c>
      <c r="C951" s="316">
        <v>222</v>
      </c>
      <c r="D951" s="316">
        <v>145</v>
      </c>
      <c r="E951" s="312"/>
    </row>
    <row r="952" ht="32.1" customHeight="1" spans="1:5">
      <c r="A952" s="430" t="s">
        <v>1723</v>
      </c>
      <c r="B952" s="310" t="s">
        <v>1724</v>
      </c>
      <c r="C952" s="311">
        <f>SUM(C953:C962)</f>
        <v>24150</v>
      </c>
      <c r="D952" s="311">
        <f>SUM(D953:D962)</f>
        <v>3983</v>
      </c>
      <c r="E952" s="312">
        <f t="shared" si="68"/>
        <v>-0.835</v>
      </c>
    </row>
    <row r="953" ht="32.1" customHeight="1" spans="1:5">
      <c r="A953" s="431" t="s">
        <v>1725</v>
      </c>
      <c r="B953" s="315" t="s">
        <v>139</v>
      </c>
      <c r="C953" s="316">
        <v>133</v>
      </c>
      <c r="D953" s="436">
        <v>123</v>
      </c>
      <c r="E953" s="312">
        <f t="shared" si="68"/>
        <v>-0.075</v>
      </c>
    </row>
    <row r="954" ht="32.1" customHeight="1" spans="1:5">
      <c r="A954" s="431" t="s">
        <v>1726</v>
      </c>
      <c r="B954" s="315" t="s">
        <v>141</v>
      </c>
      <c r="C954" s="316">
        <v>4</v>
      </c>
      <c r="D954" s="436">
        <v>8</v>
      </c>
      <c r="E954" s="312"/>
    </row>
    <row r="955" ht="32.1" customHeight="1" spans="1:5">
      <c r="A955" s="431" t="s">
        <v>1727</v>
      </c>
      <c r="B955" s="315" t="s">
        <v>143</v>
      </c>
      <c r="C955" s="316">
        <v>0</v>
      </c>
      <c r="D955" s="436">
        <v>0</v>
      </c>
      <c r="E955" s="312"/>
    </row>
    <row r="956" ht="32.1" customHeight="1" spans="1:5">
      <c r="A956" s="431" t="s">
        <v>1728</v>
      </c>
      <c r="B956" s="315" t="s">
        <v>1729</v>
      </c>
      <c r="C956" s="316">
        <v>8015</v>
      </c>
      <c r="D956" s="438">
        <v>1033</v>
      </c>
      <c r="E956" s="312">
        <f t="shared" ref="E956:E959" si="69">(D956-C956)/C956</f>
        <v>-0.871</v>
      </c>
    </row>
    <row r="957" ht="32.1" customHeight="1" spans="1:5">
      <c r="A957" s="431" t="s">
        <v>1730</v>
      </c>
      <c r="B957" s="315" t="s">
        <v>1731</v>
      </c>
      <c r="C957" s="316">
        <v>4287</v>
      </c>
      <c r="D957" s="438">
        <v>614</v>
      </c>
      <c r="E957" s="312">
        <f t="shared" si="69"/>
        <v>-0.857</v>
      </c>
    </row>
    <row r="958" ht="32.1" customHeight="1" spans="1:5">
      <c r="A958" s="431" t="s">
        <v>1732</v>
      </c>
      <c r="B958" s="315" t="s">
        <v>1733</v>
      </c>
      <c r="C958" s="316">
        <v>0</v>
      </c>
      <c r="D958" s="436">
        <v>0</v>
      </c>
      <c r="E958" s="312"/>
    </row>
    <row r="959" ht="32.1" customHeight="1" spans="1:5">
      <c r="A959" s="431" t="s">
        <v>1734</v>
      </c>
      <c r="B959" s="315" t="s">
        <v>1735</v>
      </c>
      <c r="C959" s="316">
        <v>766</v>
      </c>
      <c r="D959" s="438">
        <v>362</v>
      </c>
      <c r="E959" s="312">
        <f t="shared" si="69"/>
        <v>-0.527</v>
      </c>
    </row>
    <row r="960" ht="32.1" customHeight="1" spans="1:5">
      <c r="A960" s="431" t="s">
        <v>1736</v>
      </c>
      <c r="B960" s="315" t="s">
        <v>1737</v>
      </c>
      <c r="C960" s="316">
        <v>0</v>
      </c>
      <c r="D960" s="436">
        <v>0</v>
      </c>
      <c r="E960" s="312"/>
    </row>
    <row r="961" ht="32.1" customHeight="1" spans="1:5">
      <c r="A961" s="431" t="s">
        <v>1738</v>
      </c>
      <c r="B961" s="315" t="s">
        <v>1739</v>
      </c>
      <c r="C961" s="316">
        <v>112</v>
      </c>
      <c r="D961" s="436">
        <v>111</v>
      </c>
      <c r="E961" s="312">
        <f t="shared" ref="E961:E963" si="70">(D961-C961)/C961</f>
        <v>-0.009</v>
      </c>
    </row>
    <row r="962" ht="32.1" customHeight="1" spans="1:5">
      <c r="A962" s="431" t="s">
        <v>1740</v>
      </c>
      <c r="B962" s="315" t="s">
        <v>1741</v>
      </c>
      <c r="C962" s="316">
        <v>10833</v>
      </c>
      <c r="D962" s="438">
        <v>1732</v>
      </c>
      <c r="E962" s="312">
        <f t="shared" si="70"/>
        <v>-0.84</v>
      </c>
    </row>
    <row r="963" ht="32.1" customHeight="1" spans="1:5">
      <c r="A963" s="430" t="s">
        <v>1742</v>
      </c>
      <c r="B963" s="310" t="s">
        <v>1743</v>
      </c>
      <c r="C963" s="311">
        <f>SUM(C964:C969)</f>
        <v>6248</v>
      </c>
      <c r="D963" s="311">
        <f>SUM(D964:D969)</f>
        <v>8211</v>
      </c>
      <c r="E963" s="312">
        <f t="shared" si="70"/>
        <v>0.314</v>
      </c>
    </row>
    <row r="964" ht="32.1" customHeight="1" spans="1:5">
      <c r="A964" s="431" t="s">
        <v>1744</v>
      </c>
      <c r="B964" s="315" t="s">
        <v>1745</v>
      </c>
      <c r="C964" s="316">
        <v>13</v>
      </c>
      <c r="D964" s="316">
        <v>980</v>
      </c>
      <c r="E964" s="312"/>
    </row>
    <row r="965" ht="32.1" customHeight="1" spans="1:5">
      <c r="A965" s="431" t="s">
        <v>1746</v>
      </c>
      <c r="B965" s="315" t="s">
        <v>1747</v>
      </c>
      <c r="C965" s="316">
        <v>0</v>
      </c>
      <c r="D965" s="316">
        <v>0</v>
      </c>
      <c r="E965" s="312"/>
    </row>
    <row r="966" ht="32.1" customHeight="1" spans="1:5">
      <c r="A966" s="431" t="s">
        <v>1748</v>
      </c>
      <c r="B966" s="315" t="s">
        <v>1749</v>
      </c>
      <c r="C966" s="316">
        <v>6077</v>
      </c>
      <c r="D966" s="316">
        <v>7231</v>
      </c>
      <c r="E966" s="312">
        <f t="shared" ref="E966:E970" si="71">(D966-C966)/C966</f>
        <v>0.19</v>
      </c>
    </row>
    <row r="967" ht="32.1" customHeight="1" spans="1:5">
      <c r="A967" s="431" t="s">
        <v>1750</v>
      </c>
      <c r="B967" s="315" t="s">
        <v>1751</v>
      </c>
      <c r="C967" s="316"/>
      <c r="D967" s="316"/>
      <c r="E967" s="312"/>
    </row>
    <row r="968" ht="32.1" customHeight="1" spans="1:5">
      <c r="A968" s="431" t="s">
        <v>1752</v>
      </c>
      <c r="B968" s="315" t="s">
        <v>1753</v>
      </c>
      <c r="C968" s="316">
        <v>0</v>
      </c>
      <c r="D968" s="432">
        <v>0</v>
      </c>
      <c r="E968" s="312"/>
    </row>
    <row r="969" ht="32.1" customHeight="1" spans="1:5">
      <c r="A969" s="431" t="s">
        <v>1754</v>
      </c>
      <c r="B969" s="315" t="s">
        <v>1755</v>
      </c>
      <c r="C969" s="316">
        <v>158</v>
      </c>
      <c r="D969" s="316"/>
      <c r="E969" s="312">
        <f t="shared" si="71"/>
        <v>-1</v>
      </c>
    </row>
    <row r="970" ht="32.1" customHeight="1" spans="1:5">
      <c r="A970" s="430" t="s">
        <v>1756</v>
      </c>
      <c r="B970" s="310" t="s">
        <v>1757</v>
      </c>
      <c r="C970" s="311">
        <f>SUM(C971:C976)</f>
        <v>1874</v>
      </c>
      <c r="D970" s="311">
        <f>SUM(D971:D976)</f>
        <v>2349</v>
      </c>
      <c r="E970" s="312">
        <f t="shared" si="71"/>
        <v>0.253</v>
      </c>
    </row>
    <row r="971" ht="32.1" customHeight="1" spans="1:5">
      <c r="A971" s="431" t="s">
        <v>1758</v>
      </c>
      <c r="B971" s="315" t="s">
        <v>1759</v>
      </c>
      <c r="C971" s="316">
        <v>0</v>
      </c>
      <c r="D971" s="432">
        <v>0</v>
      </c>
      <c r="E971" s="312"/>
    </row>
    <row r="972" ht="32.1" customHeight="1" spans="1:5">
      <c r="A972" s="431" t="s">
        <v>1760</v>
      </c>
      <c r="B972" s="315" t="s">
        <v>1761</v>
      </c>
      <c r="C972" s="316">
        <v>0</v>
      </c>
      <c r="D972" s="316"/>
      <c r="E972" s="312"/>
    </row>
    <row r="973" ht="32.1" customHeight="1" spans="1:5">
      <c r="A973" s="431" t="s">
        <v>1762</v>
      </c>
      <c r="B973" s="315" t="s">
        <v>1763</v>
      </c>
      <c r="C973" s="316">
        <v>399</v>
      </c>
      <c r="D973" s="316">
        <v>1249</v>
      </c>
      <c r="E973" s="312"/>
    </row>
    <row r="974" ht="32.1" customHeight="1" spans="1:5">
      <c r="A974" s="431" t="s">
        <v>1764</v>
      </c>
      <c r="B974" s="315" t="s">
        <v>1765</v>
      </c>
      <c r="C974" s="316">
        <v>1475</v>
      </c>
      <c r="D974" s="432">
        <v>1062</v>
      </c>
      <c r="E974" s="312">
        <f>(D974-C974)/C974</f>
        <v>-0.28</v>
      </c>
    </row>
    <row r="975" ht="32.1" customHeight="1" spans="1:5">
      <c r="A975" s="431" t="s">
        <v>1766</v>
      </c>
      <c r="B975" s="315" t="s">
        <v>1767</v>
      </c>
      <c r="C975" s="316">
        <v>0</v>
      </c>
      <c r="D975" s="432">
        <v>0</v>
      </c>
      <c r="E975" s="312"/>
    </row>
    <row r="976" ht="32.1" customHeight="1" spans="1:5">
      <c r="A976" s="431" t="s">
        <v>1768</v>
      </c>
      <c r="B976" s="315" t="s">
        <v>1769</v>
      </c>
      <c r="C976" s="316">
        <v>0</v>
      </c>
      <c r="D976" s="316">
        <v>38</v>
      </c>
      <c r="E976" s="312"/>
    </row>
    <row r="977" ht="32.1" customHeight="1" spans="1:5">
      <c r="A977" s="430" t="s">
        <v>1770</v>
      </c>
      <c r="B977" s="310" t="s">
        <v>1771</v>
      </c>
      <c r="C977" s="311">
        <f>SUM(C978:C979)</f>
        <v>0</v>
      </c>
      <c r="D977" s="311">
        <f>SUM(D978:D979)</f>
        <v>0</v>
      </c>
      <c r="E977" s="312"/>
    </row>
    <row r="978" ht="32.1" customHeight="1" spans="1:5">
      <c r="A978" s="431" t="s">
        <v>1772</v>
      </c>
      <c r="B978" s="315" t="s">
        <v>1773</v>
      </c>
      <c r="C978" s="316">
        <v>0</v>
      </c>
      <c r="D978" s="316">
        <v>0</v>
      </c>
      <c r="E978" s="312"/>
    </row>
    <row r="979" ht="32.1" customHeight="1" spans="1:5">
      <c r="A979" s="431" t="s">
        <v>1774</v>
      </c>
      <c r="B979" s="315" t="s">
        <v>1775</v>
      </c>
      <c r="C979" s="316">
        <v>0</v>
      </c>
      <c r="D979" s="316">
        <v>0</v>
      </c>
      <c r="E979" s="312"/>
    </row>
    <row r="980" ht="32.1" customHeight="1" spans="1:5">
      <c r="A980" s="430" t="s">
        <v>1776</v>
      </c>
      <c r="B980" s="310" t="s">
        <v>1777</v>
      </c>
      <c r="C980" s="311">
        <f>SUM(C981:C982)</f>
        <v>62</v>
      </c>
      <c r="D980" s="311">
        <f>SUM(D981:D982)</f>
        <v>13</v>
      </c>
      <c r="E980" s="312"/>
    </row>
    <row r="981" ht="32.1" customHeight="1" spans="1:5">
      <c r="A981" s="431" t="s">
        <v>1778</v>
      </c>
      <c r="B981" s="315" t="s">
        <v>1779</v>
      </c>
      <c r="C981" s="316">
        <v>0</v>
      </c>
      <c r="D981" s="316">
        <v>0</v>
      </c>
      <c r="E981" s="312"/>
    </row>
    <row r="982" ht="32.1" customHeight="1" spans="1:5">
      <c r="A982" s="431" t="s">
        <v>1780</v>
      </c>
      <c r="B982" s="315" t="s">
        <v>1781</v>
      </c>
      <c r="C982" s="316">
        <v>62</v>
      </c>
      <c r="D982" s="316">
        <v>13</v>
      </c>
      <c r="E982" s="312"/>
    </row>
    <row r="983" ht="32.1" customHeight="1" spans="1:5">
      <c r="A983" s="430" t="s">
        <v>1782</v>
      </c>
      <c r="B983" s="446" t="s">
        <v>526</v>
      </c>
      <c r="C983" s="449"/>
      <c r="D983" s="449"/>
      <c r="E983" s="312"/>
    </row>
    <row r="984" ht="32.1" customHeight="1" spans="1:5">
      <c r="A984" s="430" t="s">
        <v>1783</v>
      </c>
      <c r="B984" s="446" t="s">
        <v>1784</v>
      </c>
      <c r="C984" s="449"/>
      <c r="D984" s="449"/>
      <c r="E984" s="312"/>
    </row>
    <row r="985" ht="32.1" customHeight="1" spans="1:5">
      <c r="A985" s="430" t="s">
        <v>94</v>
      </c>
      <c r="B985" s="310" t="s">
        <v>95</v>
      </c>
      <c r="C985" s="311">
        <f>C986+C1009+C1019+C1029+C1034+C1041+C1046</f>
        <v>25670</v>
      </c>
      <c r="D985" s="311">
        <f>D986+D1009+D1019+D1029+D1034+D1041+D1046</f>
        <v>13208</v>
      </c>
      <c r="E985" s="312">
        <f t="shared" ref="E985:E987" si="72">(D985-C985)/C985</f>
        <v>-0.485</v>
      </c>
    </row>
    <row r="986" ht="32.1" customHeight="1" spans="1:5">
      <c r="A986" s="430" t="s">
        <v>1785</v>
      </c>
      <c r="B986" s="310" t="s">
        <v>1786</v>
      </c>
      <c r="C986" s="311">
        <f>SUM(C987:C1008)</f>
        <v>22126</v>
      </c>
      <c r="D986" s="311">
        <f>SUM(D987:D1008)</f>
        <v>12275</v>
      </c>
      <c r="E986" s="312">
        <f t="shared" si="72"/>
        <v>-0.445</v>
      </c>
    </row>
    <row r="987" ht="32.1" customHeight="1" spans="1:5">
      <c r="A987" s="431" t="s">
        <v>1787</v>
      </c>
      <c r="B987" s="315" t="s">
        <v>139</v>
      </c>
      <c r="C987" s="316">
        <v>1012</v>
      </c>
      <c r="D987" s="432">
        <v>250</v>
      </c>
      <c r="E987" s="312">
        <f t="shared" si="72"/>
        <v>-0.753</v>
      </c>
    </row>
    <row r="988" ht="32.1" customHeight="1" spans="1:5">
      <c r="A988" s="431" t="s">
        <v>1788</v>
      </c>
      <c r="B988" s="315" t="s">
        <v>141</v>
      </c>
      <c r="C988" s="316"/>
      <c r="D988" s="432"/>
      <c r="E988" s="312"/>
    </row>
    <row r="989" ht="32.1" customHeight="1" spans="1:5">
      <c r="A989" s="431" t="s">
        <v>1789</v>
      </c>
      <c r="B989" s="315" t="s">
        <v>143</v>
      </c>
      <c r="C989" s="316"/>
      <c r="D989" s="432"/>
      <c r="E989" s="312"/>
    </row>
    <row r="990" ht="32.1" customHeight="1" spans="1:5">
      <c r="A990" s="431" t="s">
        <v>1790</v>
      </c>
      <c r="B990" s="315" t="s">
        <v>1791</v>
      </c>
      <c r="C990" s="316">
        <v>20346</v>
      </c>
      <c r="D990" s="316">
        <v>8900</v>
      </c>
      <c r="E990" s="312">
        <f>(D990-C990)/C990</f>
        <v>-0.563</v>
      </c>
    </row>
    <row r="991" ht="32.1" customHeight="1" spans="1:5">
      <c r="A991" s="431" t="s">
        <v>1792</v>
      </c>
      <c r="B991" s="315" t="s">
        <v>1793</v>
      </c>
      <c r="C991" s="316">
        <v>351</v>
      </c>
      <c r="D991" s="316">
        <v>2650</v>
      </c>
      <c r="E991" s="312">
        <f>(D991-C991)/C991</f>
        <v>6.55</v>
      </c>
    </row>
    <row r="992" ht="32.1" customHeight="1" spans="1:5">
      <c r="A992" s="431" t="s">
        <v>1794</v>
      </c>
      <c r="B992" s="315" t="s">
        <v>1795</v>
      </c>
      <c r="C992" s="316"/>
      <c r="D992" s="432"/>
      <c r="E992" s="312"/>
    </row>
    <row r="993" ht="32.1" customHeight="1" spans="1:5">
      <c r="A993" s="431" t="s">
        <v>1796</v>
      </c>
      <c r="B993" s="315" t="s">
        <v>1797</v>
      </c>
      <c r="C993" s="316"/>
      <c r="D993" s="432"/>
      <c r="E993" s="312"/>
    </row>
    <row r="994" ht="32.1" customHeight="1" spans="1:5">
      <c r="A994" s="431" t="s">
        <v>1798</v>
      </c>
      <c r="B994" s="315" t="s">
        <v>1799</v>
      </c>
      <c r="C994" s="316">
        <v>0</v>
      </c>
      <c r="D994" s="432"/>
      <c r="E994" s="312"/>
    </row>
    <row r="995" ht="32.1" customHeight="1" spans="1:5">
      <c r="A995" s="431" t="s">
        <v>1800</v>
      </c>
      <c r="B995" s="315" t="s">
        <v>1801</v>
      </c>
      <c r="C995" s="316"/>
      <c r="D995" s="432"/>
      <c r="E995" s="312"/>
    </row>
    <row r="996" ht="32.1" customHeight="1" spans="1:5">
      <c r="A996" s="431" t="s">
        <v>1802</v>
      </c>
      <c r="B996" s="315" t="s">
        <v>1803</v>
      </c>
      <c r="C996" s="316"/>
      <c r="D996" s="432"/>
      <c r="E996" s="312"/>
    </row>
    <row r="997" ht="32.1" customHeight="1" spans="1:5">
      <c r="A997" s="431" t="s">
        <v>1804</v>
      </c>
      <c r="B997" s="315" t="s">
        <v>1805</v>
      </c>
      <c r="C997" s="316"/>
      <c r="D997" s="432"/>
      <c r="E997" s="312"/>
    </row>
    <row r="998" ht="32.1" customHeight="1" spans="1:5">
      <c r="A998" s="431" t="s">
        <v>1806</v>
      </c>
      <c r="B998" s="315" t="s">
        <v>1807</v>
      </c>
      <c r="C998" s="316"/>
      <c r="D998" s="432"/>
      <c r="E998" s="312"/>
    </row>
    <row r="999" ht="32.1" customHeight="1" spans="1:5">
      <c r="A999" s="431" t="s">
        <v>1808</v>
      </c>
      <c r="B999" s="315" t="s">
        <v>1809</v>
      </c>
      <c r="C999" s="316"/>
      <c r="D999" s="432"/>
      <c r="E999" s="312"/>
    </row>
    <row r="1000" ht="32.1" customHeight="1" spans="1:5">
      <c r="A1000" s="431" t="s">
        <v>1810</v>
      </c>
      <c r="B1000" s="315" t="s">
        <v>1811</v>
      </c>
      <c r="C1000" s="316"/>
      <c r="D1000" s="432"/>
      <c r="E1000" s="312"/>
    </row>
    <row r="1001" ht="32.1" customHeight="1" spans="1:5">
      <c r="A1001" s="431" t="s">
        <v>1812</v>
      </c>
      <c r="B1001" s="315" t="s">
        <v>1813</v>
      </c>
      <c r="C1001" s="316"/>
      <c r="D1001" s="432"/>
      <c r="E1001" s="312"/>
    </row>
    <row r="1002" ht="32.1" customHeight="1" spans="1:5">
      <c r="A1002" s="431" t="s">
        <v>1814</v>
      </c>
      <c r="B1002" s="315" t="s">
        <v>1815</v>
      </c>
      <c r="C1002" s="316">
        <v>0</v>
      </c>
      <c r="D1002" s="432"/>
      <c r="E1002" s="312"/>
    </row>
    <row r="1003" ht="32.1" customHeight="1" spans="1:5">
      <c r="A1003" s="431" t="s">
        <v>1816</v>
      </c>
      <c r="B1003" s="315" t="s">
        <v>1817</v>
      </c>
      <c r="C1003" s="316"/>
      <c r="D1003" s="432"/>
      <c r="E1003" s="312"/>
    </row>
    <row r="1004" ht="32.1" customHeight="1" spans="1:5">
      <c r="A1004" s="431" t="s">
        <v>1818</v>
      </c>
      <c r="B1004" s="315" t="s">
        <v>1819</v>
      </c>
      <c r="C1004" s="316">
        <v>0</v>
      </c>
      <c r="D1004" s="432"/>
      <c r="E1004" s="312"/>
    </row>
    <row r="1005" ht="32.1" customHeight="1" spans="1:5">
      <c r="A1005" s="431" t="s">
        <v>1820</v>
      </c>
      <c r="B1005" s="315" t="s">
        <v>1821</v>
      </c>
      <c r="C1005" s="316"/>
      <c r="D1005" s="432"/>
      <c r="E1005" s="312"/>
    </row>
    <row r="1006" ht="32.1" customHeight="1" spans="1:5">
      <c r="A1006" s="431" t="s">
        <v>1822</v>
      </c>
      <c r="B1006" s="315" t="s">
        <v>1823</v>
      </c>
      <c r="C1006" s="316"/>
      <c r="D1006" s="432"/>
      <c r="E1006" s="312"/>
    </row>
    <row r="1007" ht="32.1" customHeight="1" spans="1:5">
      <c r="A1007" s="431" t="s">
        <v>1824</v>
      </c>
      <c r="B1007" s="315" t="s">
        <v>1825</v>
      </c>
      <c r="C1007" s="316"/>
      <c r="D1007" s="432"/>
      <c r="E1007" s="312"/>
    </row>
    <row r="1008" ht="32.1" customHeight="1" spans="1:5">
      <c r="A1008" s="431" t="s">
        <v>1826</v>
      </c>
      <c r="B1008" s="315" t="s">
        <v>1827</v>
      </c>
      <c r="C1008" s="316">
        <v>417</v>
      </c>
      <c r="D1008" s="316">
        <v>475</v>
      </c>
      <c r="E1008" s="312">
        <f>(D1008-C1008)/C1008</f>
        <v>0.139</v>
      </c>
    </row>
    <row r="1009" ht="32.1" customHeight="1" spans="1:5">
      <c r="A1009" s="430" t="s">
        <v>1828</v>
      </c>
      <c r="B1009" s="310" t="s">
        <v>1829</v>
      </c>
      <c r="C1009" s="311"/>
      <c r="D1009" s="311"/>
      <c r="E1009" s="312"/>
    </row>
    <row r="1010" ht="32.1" customHeight="1" spans="1:5">
      <c r="A1010" s="431" t="s">
        <v>1830</v>
      </c>
      <c r="B1010" s="315" t="s">
        <v>139</v>
      </c>
      <c r="C1010" s="316">
        <v>0</v>
      </c>
      <c r="D1010" s="316">
        <v>0</v>
      </c>
      <c r="E1010" s="312"/>
    </row>
    <row r="1011" ht="32.1" customHeight="1" spans="1:5">
      <c r="A1011" s="431" t="s">
        <v>1831</v>
      </c>
      <c r="B1011" s="315" t="s">
        <v>141</v>
      </c>
      <c r="C1011" s="316">
        <v>0</v>
      </c>
      <c r="D1011" s="316">
        <v>0</v>
      </c>
      <c r="E1011" s="312"/>
    </row>
    <row r="1012" ht="32.1" customHeight="1" spans="1:5">
      <c r="A1012" s="431" t="s">
        <v>1832</v>
      </c>
      <c r="B1012" s="315" t="s">
        <v>143</v>
      </c>
      <c r="C1012" s="316">
        <v>0</v>
      </c>
      <c r="D1012" s="316">
        <v>0</v>
      </c>
      <c r="E1012" s="312"/>
    </row>
    <row r="1013" ht="32.1" customHeight="1" spans="1:5">
      <c r="A1013" s="431" t="s">
        <v>1833</v>
      </c>
      <c r="B1013" s="315" t="s">
        <v>1834</v>
      </c>
      <c r="C1013" s="316"/>
      <c r="D1013" s="316"/>
      <c r="E1013" s="312"/>
    </row>
    <row r="1014" ht="32.1" customHeight="1" spans="1:5">
      <c r="A1014" s="431" t="s">
        <v>1835</v>
      </c>
      <c r="B1014" s="315" t="s">
        <v>1836</v>
      </c>
      <c r="C1014" s="316">
        <v>0</v>
      </c>
      <c r="D1014" s="316">
        <v>0</v>
      </c>
      <c r="E1014" s="312"/>
    </row>
    <row r="1015" ht="32.1" customHeight="1" spans="1:5">
      <c r="A1015" s="431" t="s">
        <v>1837</v>
      </c>
      <c r="B1015" s="315" t="s">
        <v>1838</v>
      </c>
      <c r="C1015" s="316"/>
      <c r="D1015" s="316"/>
      <c r="E1015" s="312"/>
    </row>
    <row r="1016" ht="32.1" customHeight="1" spans="1:5">
      <c r="A1016" s="431" t="s">
        <v>1839</v>
      </c>
      <c r="B1016" s="315" t="s">
        <v>1840</v>
      </c>
      <c r="C1016" s="316"/>
      <c r="D1016" s="316"/>
      <c r="E1016" s="312"/>
    </row>
    <row r="1017" ht="32.1" customHeight="1" spans="1:5">
      <c r="A1017" s="431" t="s">
        <v>1841</v>
      </c>
      <c r="B1017" s="315" t="s">
        <v>1842</v>
      </c>
      <c r="C1017" s="316">
        <v>0</v>
      </c>
      <c r="D1017" s="316">
        <v>0</v>
      </c>
      <c r="E1017" s="312"/>
    </row>
    <row r="1018" ht="32.1" customHeight="1" spans="1:5">
      <c r="A1018" s="431" t="s">
        <v>1843</v>
      </c>
      <c r="B1018" s="315" t="s">
        <v>1844</v>
      </c>
      <c r="C1018" s="316"/>
      <c r="D1018" s="316"/>
      <c r="E1018" s="312"/>
    </row>
    <row r="1019" ht="32.1" customHeight="1" spans="1:5">
      <c r="A1019" s="430" t="s">
        <v>1845</v>
      </c>
      <c r="B1019" s="310" t="s">
        <v>1846</v>
      </c>
      <c r="C1019" s="311">
        <f>SUM(C1020:C1028)</f>
        <v>2038</v>
      </c>
      <c r="D1019" s="311">
        <f>SUM(D1020:D1028)</f>
        <v>733</v>
      </c>
      <c r="E1019" s="312">
        <f>(D1019-C1019)/C1019</f>
        <v>-0.64</v>
      </c>
    </row>
    <row r="1020" ht="32.1" customHeight="1" spans="1:5">
      <c r="A1020" s="431" t="s">
        <v>1847</v>
      </c>
      <c r="B1020" s="315" t="s">
        <v>139</v>
      </c>
      <c r="C1020" s="316">
        <v>0</v>
      </c>
      <c r="D1020" s="316">
        <v>0</v>
      </c>
      <c r="E1020" s="312"/>
    </row>
    <row r="1021" ht="32.1" customHeight="1" spans="1:5">
      <c r="A1021" s="431" t="s">
        <v>1848</v>
      </c>
      <c r="B1021" s="315" t="s">
        <v>141</v>
      </c>
      <c r="C1021" s="316">
        <v>0</v>
      </c>
      <c r="D1021" s="316"/>
      <c r="E1021" s="312"/>
    </row>
    <row r="1022" ht="32.1" customHeight="1" spans="1:5">
      <c r="A1022" s="431" t="s">
        <v>1849</v>
      </c>
      <c r="B1022" s="315" t="s">
        <v>143</v>
      </c>
      <c r="C1022" s="316">
        <v>0</v>
      </c>
      <c r="D1022" s="316">
        <v>0</v>
      </c>
      <c r="E1022" s="312"/>
    </row>
    <row r="1023" ht="32.1" customHeight="1" spans="1:5">
      <c r="A1023" s="431" t="s">
        <v>1850</v>
      </c>
      <c r="B1023" s="315" t="s">
        <v>1851</v>
      </c>
      <c r="C1023" s="316"/>
      <c r="D1023" s="316"/>
      <c r="E1023" s="312" t="e">
        <f>(D1023-C1023)/C1023</f>
        <v>#DIV/0!</v>
      </c>
    </row>
    <row r="1024" ht="32.1" customHeight="1" spans="1:5">
      <c r="A1024" s="431" t="s">
        <v>1852</v>
      </c>
      <c r="B1024" s="315" t="s">
        <v>1853</v>
      </c>
      <c r="C1024" s="316">
        <v>0</v>
      </c>
      <c r="D1024" s="316">
        <v>0</v>
      </c>
      <c r="E1024" s="312"/>
    </row>
    <row r="1025" ht="32.1" customHeight="1" spans="1:5">
      <c r="A1025" s="431" t="s">
        <v>1854</v>
      </c>
      <c r="B1025" s="315" t="s">
        <v>1855</v>
      </c>
      <c r="C1025" s="316">
        <v>0</v>
      </c>
      <c r="D1025" s="316">
        <v>0</v>
      </c>
      <c r="E1025" s="312"/>
    </row>
    <row r="1026" ht="32.1" customHeight="1" spans="1:5">
      <c r="A1026" s="431" t="s">
        <v>1856</v>
      </c>
      <c r="B1026" s="315" t="s">
        <v>1857</v>
      </c>
      <c r="C1026" s="316"/>
      <c r="D1026" s="316"/>
      <c r="E1026" s="312"/>
    </row>
    <row r="1027" ht="32.1" customHeight="1" spans="1:5">
      <c r="A1027" s="431" t="s">
        <v>1858</v>
      </c>
      <c r="B1027" s="315" t="s">
        <v>1859</v>
      </c>
      <c r="C1027" s="316"/>
      <c r="D1027" s="316"/>
      <c r="E1027" s="312"/>
    </row>
    <row r="1028" ht="32.1" customHeight="1" spans="1:5">
      <c r="A1028" s="431" t="s">
        <v>1860</v>
      </c>
      <c r="B1028" s="315" t="s">
        <v>1861</v>
      </c>
      <c r="C1028" s="316">
        <v>2038</v>
      </c>
      <c r="D1028" s="316">
        <v>733</v>
      </c>
      <c r="E1028" s="312">
        <f>(D1028-C1028)/C1028</f>
        <v>-0.64</v>
      </c>
    </row>
    <row r="1029" ht="32.1" customHeight="1" spans="1:5">
      <c r="A1029" s="430" t="s">
        <v>1862</v>
      </c>
      <c r="B1029" s="310" t="s">
        <v>1863</v>
      </c>
      <c r="C1029" s="311">
        <f>SUM(C1030:C1033)</f>
        <v>0</v>
      </c>
      <c r="D1029" s="311">
        <f>SUM(D1030:D1033)</f>
        <v>0</v>
      </c>
      <c r="E1029" s="312"/>
    </row>
    <row r="1030" ht="32.1" customHeight="1" spans="1:5">
      <c r="A1030" s="431" t="s">
        <v>1864</v>
      </c>
      <c r="B1030" s="315" t="s">
        <v>1865</v>
      </c>
      <c r="C1030" s="316">
        <v>0</v>
      </c>
      <c r="D1030" s="316">
        <v>0</v>
      </c>
      <c r="E1030" s="312"/>
    </row>
    <row r="1031" ht="32.1" customHeight="1" spans="1:5">
      <c r="A1031" s="431" t="s">
        <v>1866</v>
      </c>
      <c r="B1031" s="315" t="s">
        <v>1867</v>
      </c>
      <c r="C1031" s="316">
        <v>0</v>
      </c>
      <c r="D1031" s="316">
        <v>0</v>
      </c>
      <c r="E1031" s="312"/>
    </row>
    <row r="1032" ht="32.1" customHeight="1" spans="1:5">
      <c r="A1032" s="431" t="s">
        <v>1868</v>
      </c>
      <c r="B1032" s="315" t="s">
        <v>1869</v>
      </c>
      <c r="C1032" s="316">
        <v>0</v>
      </c>
      <c r="D1032" s="316">
        <v>0</v>
      </c>
      <c r="E1032" s="312"/>
    </row>
    <row r="1033" ht="32.1" customHeight="1" spans="1:5">
      <c r="A1033" s="431" t="s">
        <v>1870</v>
      </c>
      <c r="B1033" s="315" t="s">
        <v>1871</v>
      </c>
      <c r="C1033" s="316">
        <v>0</v>
      </c>
      <c r="D1033" s="316">
        <v>0</v>
      </c>
      <c r="E1033" s="312"/>
    </row>
    <row r="1034" ht="32.1" customHeight="1" spans="1:5">
      <c r="A1034" s="430" t="s">
        <v>1872</v>
      </c>
      <c r="B1034" s="310" t="s">
        <v>1873</v>
      </c>
      <c r="C1034" s="311">
        <f>SUM(C1035:C1040)</f>
        <v>0</v>
      </c>
      <c r="D1034" s="311">
        <f>SUM(D1035:D1040)</f>
        <v>0</v>
      </c>
      <c r="E1034" s="312"/>
    </row>
    <row r="1035" ht="32.1" customHeight="1" spans="1:5">
      <c r="A1035" s="431" t="s">
        <v>1874</v>
      </c>
      <c r="B1035" s="315" t="s">
        <v>139</v>
      </c>
      <c r="C1035" s="316">
        <v>0</v>
      </c>
      <c r="D1035" s="316">
        <v>0</v>
      </c>
      <c r="E1035" s="312"/>
    </row>
    <row r="1036" ht="32.1" customHeight="1" spans="1:5">
      <c r="A1036" s="431" t="s">
        <v>1875</v>
      </c>
      <c r="B1036" s="315" t="s">
        <v>141</v>
      </c>
      <c r="C1036" s="316">
        <v>0</v>
      </c>
      <c r="D1036" s="316">
        <v>0</v>
      </c>
      <c r="E1036" s="312"/>
    </row>
    <row r="1037" ht="32.1" customHeight="1" spans="1:5">
      <c r="A1037" s="431" t="s">
        <v>1876</v>
      </c>
      <c r="B1037" s="315" t="s">
        <v>143</v>
      </c>
      <c r="C1037" s="316">
        <v>0</v>
      </c>
      <c r="D1037" s="316">
        <v>0</v>
      </c>
      <c r="E1037" s="312"/>
    </row>
    <row r="1038" ht="32.1" customHeight="1" spans="1:5">
      <c r="A1038" s="431" t="s">
        <v>1877</v>
      </c>
      <c r="B1038" s="315" t="s">
        <v>1842</v>
      </c>
      <c r="C1038" s="316">
        <v>0</v>
      </c>
      <c r="D1038" s="316">
        <v>0</v>
      </c>
      <c r="E1038" s="312"/>
    </row>
    <row r="1039" ht="32.1" customHeight="1" spans="1:5">
      <c r="A1039" s="431" t="s">
        <v>1878</v>
      </c>
      <c r="B1039" s="315" t="s">
        <v>1879</v>
      </c>
      <c r="C1039" s="316">
        <v>0</v>
      </c>
      <c r="D1039" s="316">
        <v>0</v>
      </c>
      <c r="E1039" s="312"/>
    </row>
    <row r="1040" ht="32.1" customHeight="1" spans="1:5">
      <c r="A1040" s="431" t="s">
        <v>1880</v>
      </c>
      <c r="B1040" s="315" t="s">
        <v>1881</v>
      </c>
      <c r="C1040" s="316">
        <v>0</v>
      </c>
      <c r="D1040" s="316">
        <v>0</v>
      </c>
      <c r="E1040" s="312"/>
    </row>
    <row r="1041" ht="32.1" customHeight="1" spans="1:5">
      <c r="A1041" s="430" t="s">
        <v>1882</v>
      </c>
      <c r="B1041" s="310" t="s">
        <v>1883</v>
      </c>
      <c r="C1041" s="311">
        <f>SUM(C1042:C1045)</f>
        <v>850</v>
      </c>
      <c r="D1041" s="311">
        <f>SUM(D1042:D1045)</f>
        <v>0</v>
      </c>
      <c r="E1041" s="312"/>
    </row>
    <row r="1042" ht="32.1" customHeight="1" spans="1:5">
      <c r="A1042" s="431" t="s">
        <v>1884</v>
      </c>
      <c r="B1042" s="315" t="s">
        <v>1885</v>
      </c>
      <c r="C1042" s="316">
        <v>550</v>
      </c>
      <c r="D1042" s="316">
        <v>0</v>
      </c>
      <c r="E1042" s="312"/>
    </row>
    <row r="1043" ht="32.1" customHeight="1" spans="1:5">
      <c r="A1043" s="431" t="s">
        <v>1886</v>
      </c>
      <c r="B1043" s="315" t="s">
        <v>1887</v>
      </c>
      <c r="C1043" s="316">
        <v>300</v>
      </c>
      <c r="D1043" s="316"/>
      <c r="E1043" s="312"/>
    </row>
    <row r="1044" ht="32.1" customHeight="1" spans="1:5">
      <c r="A1044" s="431" t="s">
        <v>1888</v>
      </c>
      <c r="B1044" s="315" t="s">
        <v>1889</v>
      </c>
      <c r="C1044" s="316">
        <v>0</v>
      </c>
      <c r="D1044" s="316">
        <v>0</v>
      </c>
      <c r="E1044" s="312"/>
    </row>
    <row r="1045" ht="32.1" customHeight="1" spans="1:5">
      <c r="A1045" s="431" t="s">
        <v>1890</v>
      </c>
      <c r="B1045" s="315" t="s">
        <v>1891</v>
      </c>
      <c r="C1045" s="316">
        <v>0</v>
      </c>
      <c r="D1045" s="316">
        <v>0</v>
      </c>
      <c r="E1045" s="312"/>
    </row>
    <row r="1046" ht="32.1" customHeight="1" spans="1:5">
      <c r="A1046" s="430" t="s">
        <v>1892</v>
      </c>
      <c r="B1046" s="310" t="s">
        <v>1893</v>
      </c>
      <c r="C1046" s="311">
        <f>SUM(C1047:C1048)</f>
        <v>656</v>
      </c>
      <c r="D1046" s="311">
        <f>SUM(D1047:D1048)</f>
        <v>200</v>
      </c>
      <c r="E1046" s="312">
        <f t="shared" ref="E1046:E1050" si="73">(D1046-C1046)/C1046</f>
        <v>-0.695</v>
      </c>
    </row>
    <row r="1047" ht="32.1" customHeight="1" spans="1:5">
      <c r="A1047" s="431" t="s">
        <v>1894</v>
      </c>
      <c r="B1047" s="315" t="s">
        <v>1895</v>
      </c>
      <c r="C1047" s="316">
        <v>139</v>
      </c>
      <c r="D1047" s="316">
        <v>200</v>
      </c>
      <c r="E1047" s="312"/>
    </row>
    <row r="1048" ht="32.1" customHeight="1" spans="1:5">
      <c r="A1048" s="431" t="s">
        <v>1896</v>
      </c>
      <c r="B1048" s="315" t="s">
        <v>1897</v>
      </c>
      <c r="C1048" s="316">
        <v>517</v>
      </c>
      <c r="D1048" s="316"/>
      <c r="E1048" s="312">
        <f t="shared" si="73"/>
        <v>-1</v>
      </c>
    </row>
    <row r="1049" ht="32.1" customHeight="1" spans="1:5">
      <c r="A1049" s="440" t="s">
        <v>1898</v>
      </c>
      <c r="B1049" s="441" t="s">
        <v>526</v>
      </c>
      <c r="C1049" s="442"/>
      <c r="D1049" s="442"/>
      <c r="E1049" s="312"/>
    </row>
    <row r="1050" ht="32.1" customHeight="1" spans="1:5">
      <c r="A1050" s="430" t="s">
        <v>96</v>
      </c>
      <c r="B1050" s="310" t="s">
        <v>97</v>
      </c>
      <c r="C1050" s="311">
        <f>C1051+C1061+C1077+C1082+C1099+C1106+C1114</f>
        <v>342</v>
      </c>
      <c r="D1050" s="311">
        <f>D1051+D1061+D1077+D1082+D1099+D1106+D1114</f>
        <v>252</v>
      </c>
      <c r="E1050" s="312">
        <f t="shared" si="73"/>
        <v>-0.263</v>
      </c>
    </row>
    <row r="1051" ht="32.1" customHeight="1" spans="1:5">
      <c r="A1051" s="430" t="s">
        <v>1899</v>
      </c>
      <c r="B1051" s="310" t="s">
        <v>1900</v>
      </c>
      <c r="C1051" s="311"/>
      <c r="D1051" s="311"/>
      <c r="E1051" s="312"/>
    </row>
    <row r="1052" ht="32.1" customHeight="1" spans="1:5">
      <c r="A1052" s="431" t="s">
        <v>1901</v>
      </c>
      <c r="B1052" s="315" t="s">
        <v>139</v>
      </c>
      <c r="C1052" s="316"/>
      <c r="D1052" s="316"/>
      <c r="E1052" s="312"/>
    </row>
    <row r="1053" ht="32.1" customHeight="1" spans="1:5">
      <c r="A1053" s="431" t="s">
        <v>1902</v>
      </c>
      <c r="B1053" s="315" t="s">
        <v>141</v>
      </c>
      <c r="C1053" s="316">
        <v>0</v>
      </c>
      <c r="D1053" s="316">
        <v>0</v>
      </c>
      <c r="E1053" s="312"/>
    </row>
    <row r="1054" ht="32.1" customHeight="1" spans="1:5">
      <c r="A1054" s="431" t="s">
        <v>1903</v>
      </c>
      <c r="B1054" s="315" t="s">
        <v>143</v>
      </c>
      <c r="C1054" s="316">
        <v>0</v>
      </c>
      <c r="D1054" s="316">
        <v>0</v>
      </c>
      <c r="E1054" s="312"/>
    </row>
    <row r="1055" ht="32.1" customHeight="1" spans="1:5">
      <c r="A1055" s="431" t="s">
        <v>1904</v>
      </c>
      <c r="B1055" s="315" t="s">
        <v>1905</v>
      </c>
      <c r="C1055" s="316"/>
      <c r="D1055" s="316"/>
      <c r="E1055" s="312"/>
    </row>
    <row r="1056" ht="32.1" customHeight="1" spans="1:5">
      <c r="A1056" s="431" t="s">
        <v>1906</v>
      </c>
      <c r="B1056" s="315" t="s">
        <v>1907</v>
      </c>
      <c r="C1056" s="316">
        <v>0</v>
      </c>
      <c r="D1056" s="316">
        <v>0</v>
      </c>
      <c r="E1056" s="312"/>
    </row>
    <row r="1057" ht="32.1" customHeight="1" spans="1:5">
      <c r="A1057" s="431" t="s">
        <v>1908</v>
      </c>
      <c r="B1057" s="315" t="s">
        <v>1909</v>
      </c>
      <c r="C1057" s="316">
        <v>0</v>
      </c>
      <c r="D1057" s="316">
        <v>0</v>
      </c>
      <c r="E1057" s="312"/>
    </row>
    <row r="1058" ht="32.1" customHeight="1" spans="1:5">
      <c r="A1058" s="431" t="s">
        <v>1910</v>
      </c>
      <c r="B1058" s="315" t="s">
        <v>1911</v>
      </c>
      <c r="C1058" s="316"/>
      <c r="D1058" s="316"/>
      <c r="E1058" s="312"/>
    </row>
    <row r="1059" ht="32.1" customHeight="1" spans="1:5">
      <c r="A1059" s="431" t="s">
        <v>1912</v>
      </c>
      <c r="B1059" s="315" t="s">
        <v>1913</v>
      </c>
      <c r="C1059" s="316">
        <v>0</v>
      </c>
      <c r="D1059" s="316">
        <v>0</v>
      </c>
      <c r="E1059" s="312"/>
    </row>
    <row r="1060" ht="32.1" customHeight="1" spans="1:5">
      <c r="A1060" s="431" t="s">
        <v>1914</v>
      </c>
      <c r="B1060" s="315" t="s">
        <v>1915</v>
      </c>
      <c r="C1060" s="316"/>
      <c r="D1060" s="316"/>
      <c r="E1060" s="312"/>
    </row>
    <row r="1061" ht="32.1" customHeight="1" spans="1:5">
      <c r="A1061" s="430" t="s">
        <v>1916</v>
      </c>
      <c r="B1061" s="310" t="s">
        <v>1917</v>
      </c>
      <c r="C1061" s="311"/>
      <c r="D1061" s="311"/>
      <c r="E1061" s="312"/>
    </row>
    <row r="1062" ht="32.1" customHeight="1" spans="1:5">
      <c r="A1062" s="431" t="s">
        <v>1918</v>
      </c>
      <c r="B1062" s="315" t="s">
        <v>139</v>
      </c>
      <c r="C1062" s="316"/>
      <c r="D1062" s="316"/>
      <c r="E1062" s="312"/>
    </row>
    <row r="1063" ht="32.1" customHeight="1" spans="1:5">
      <c r="A1063" s="431" t="s">
        <v>1919</v>
      </c>
      <c r="B1063" s="315" t="s">
        <v>141</v>
      </c>
      <c r="C1063" s="316">
        <v>0</v>
      </c>
      <c r="D1063" s="316">
        <v>0</v>
      </c>
      <c r="E1063" s="312"/>
    </row>
    <row r="1064" ht="32.1" customHeight="1" spans="1:5">
      <c r="A1064" s="431" t="s">
        <v>1920</v>
      </c>
      <c r="B1064" s="315" t="s">
        <v>143</v>
      </c>
      <c r="C1064" s="316"/>
      <c r="D1064" s="316"/>
      <c r="E1064" s="312"/>
    </row>
    <row r="1065" ht="32.1" customHeight="1" spans="1:5">
      <c r="A1065" s="431" t="s">
        <v>1921</v>
      </c>
      <c r="B1065" s="315" t="s">
        <v>1922</v>
      </c>
      <c r="C1065" s="316"/>
      <c r="D1065" s="316"/>
      <c r="E1065" s="312"/>
    </row>
    <row r="1066" ht="32.1" customHeight="1" spans="1:5">
      <c r="A1066" s="431" t="s">
        <v>1923</v>
      </c>
      <c r="B1066" s="315" t="s">
        <v>1924</v>
      </c>
      <c r="C1066" s="316"/>
      <c r="D1066" s="316"/>
      <c r="E1066" s="312"/>
    </row>
    <row r="1067" ht="32.1" customHeight="1" spans="1:5">
      <c r="A1067" s="431" t="s">
        <v>1925</v>
      </c>
      <c r="B1067" s="315" t="s">
        <v>1926</v>
      </c>
      <c r="C1067" s="316">
        <v>0</v>
      </c>
      <c r="D1067" s="316">
        <v>0</v>
      </c>
      <c r="E1067" s="312"/>
    </row>
    <row r="1068" ht="32.1" customHeight="1" spans="1:5">
      <c r="A1068" s="431" t="s">
        <v>1927</v>
      </c>
      <c r="B1068" s="315" t="s">
        <v>1928</v>
      </c>
      <c r="C1068" s="316"/>
      <c r="D1068" s="316"/>
      <c r="E1068" s="312"/>
    </row>
    <row r="1069" ht="32.1" customHeight="1" spans="1:5">
      <c r="A1069" s="431" t="s">
        <v>1929</v>
      </c>
      <c r="B1069" s="315" t="s">
        <v>1930</v>
      </c>
      <c r="C1069" s="316">
        <v>0</v>
      </c>
      <c r="D1069" s="316">
        <v>0</v>
      </c>
      <c r="E1069" s="312"/>
    </row>
    <row r="1070" ht="32.1" customHeight="1" spans="1:5">
      <c r="A1070" s="431" t="s">
        <v>1931</v>
      </c>
      <c r="B1070" s="315" t="s">
        <v>1932</v>
      </c>
      <c r="C1070" s="316">
        <v>0</v>
      </c>
      <c r="D1070" s="316">
        <v>0</v>
      </c>
      <c r="E1070" s="312"/>
    </row>
    <row r="1071" ht="32.1" customHeight="1" spans="1:5">
      <c r="A1071" s="431" t="s">
        <v>1933</v>
      </c>
      <c r="B1071" s="315" t="s">
        <v>1934</v>
      </c>
      <c r="C1071" s="316">
        <v>0</v>
      </c>
      <c r="D1071" s="316">
        <v>0</v>
      </c>
      <c r="E1071" s="312"/>
    </row>
    <row r="1072" ht="32.1" customHeight="1" spans="1:5">
      <c r="A1072" s="431" t="s">
        <v>1935</v>
      </c>
      <c r="B1072" s="315" t="s">
        <v>1936</v>
      </c>
      <c r="C1072" s="316">
        <v>0</v>
      </c>
      <c r="D1072" s="316">
        <v>0</v>
      </c>
      <c r="E1072" s="312"/>
    </row>
    <row r="1073" ht="32.1" customHeight="1" spans="1:5">
      <c r="A1073" s="431" t="s">
        <v>1937</v>
      </c>
      <c r="B1073" s="315" t="s">
        <v>1938</v>
      </c>
      <c r="C1073" s="316">
        <v>0</v>
      </c>
      <c r="D1073" s="316">
        <v>0</v>
      </c>
      <c r="E1073" s="312"/>
    </row>
    <row r="1074" ht="32.1" customHeight="1" spans="1:5">
      <c r="A1074" s="431" t="s">
        <v>1939</v>
      </c>
      <c r="B1074" s="315" t="s">
        <v>1940</v>
      </c>
      <c r="C1074" s="316">
        <v>0</v>
      </c>
      <c r="D1074" s="316">
        <v>0</v>
      </c>
      <c r="E1074" s="312"/>
    </row>
    <row r="1075" ht="32.1" customHeight="1" spans="1:5">
      <c r="A1075" s="431" t="s">
        <v>1941</v>
      </c>
      <c r="B1075" s="315" t="s">
        <v>1942</v>
      </c>
      <c r="C1075" s="316">
        <v>0</v>
      </c>
      <c r="D1075" s="316">
        <v>0</v>
      </c>
      <c r="E1075" s="312"/>
    </row>
    <row r="1076" ht="32.1" customHeight="1" spans="1:5">
      <c r="A1076" s="431" t="s">
        <v>1943</v>
      </c>
      <c r="B1076" s="315" t="s">
        <v>1944</v>
      </c>
      <c r="C1076" s="316"/>
      <c r="D1076" s="316"/>
      <c r="E1076" s="312"/>
    </row>
    <row r="1077" ht="32.1" customHeight="1" spans="1:5">
      <c r="A1077" s="430" t="s">
        <v>1945</v>
      </c>
      <c r="B1077" s="310" t="s">
        <v>1946</v>
      </c>
      <c r="C1077" s="311"/>
      <c r="D1077" s="311"/>
      <c r="E1077" s="312"/>
    </row>
    <row r="1078" ht="32.1" customHeight="1" spans="1:5">
      <c r="A1078" s="431" t="s">
        <v>1947</v>
      </c>
      <c r="B1078" s="315" t="s">
        <v>139</v>
      </c>
      <c r="C1078" s="316"/>
      <c r="D1078" s="316"/>
      <c r="E1078" s="312"/>
    </row>
    <row r="1079" ht="32.1" customHeight="1" spans="1:5">
      <c r="A1079" s="431" t="s">
        <v>1948</v>
      </c>
      <c r="B1079" s="315" t="s">
        <v>141</v>
      </c>
      <c r="C1079" s="316">
        <v>0</v>
      </c>
      <c r="D1079" s="316">
        <v>0</v>
      </c>
      <c r="E1079" s="312"/>
    </row>
    <row r="1080" ht="32.1" customHeight="1" spans="1:5">
      <c r="A1080" s="431" t="s">
        <v>1949</v>
      </c>
      <c r="B1080" s="315" t="s">
        <v>143</v>
      </c>
      <c r="C1080" s="316">
        <v>0</v>
      </c>
      <c r="D1080" s="316">
        <v>0</v>
      </c>
      <c r="E1080" s="312"/>
    </row>
    <row r="1081" ht="32.1" customHeight="1" spans="1:5">
      <c r="A1081" s="431" t="s">
        <v>1950</v>
      </c>
      <c r="B1081" s="315" t="s">
        <v>1951</v>
      </c>
      <c r="C1081" s="316">
        <v>0</v>
      </c>
      <c r="D1081" s="316">
        <v>0</v>
      </c>
      <c r="E1081" s="312"/>
    </row>
    <row r="1082" ht="32.1" customHeight="1" spans="1:5">
      <c r="A1082" s="430" t="s">
        <v>1952</v>
      </c>
      <c r="B1082" s="310" t="s">
        <v>1953</v>
      </c>
      <c r="C1082" s="311">
        <f>SUM(C1083:C1098)</f>
        <v>0</v>
      </c>
      <c r="D1082" s="311">
        <f>SUM(D1083:D1098)</f>
        <v>252</v>
      </c>
      <c r="E1082" s="312" t="e">
        <f>(D1082-C1082)/C1082</f>
        <v>#DIV/0!</v>
      </c>
    </row>
    <row r="1083" ht="32.1" customHeight="1" spans="1:5">
      <c r="A1083" s="431" t="s">
        <v>1954</v>
      </c>
      <c r="B1083" s="315" t="s">
        <v>139</v>
      </c>
      <c r="C1083" s="316"/>
      <c r="D1083" s="316"/>
      <c r="E1083" s="312"/>
    </row>
    <row r="1084" ht="32.1" customHeight="1" spans="1:5">
      <c r="A1084" s="431" t="s">
        <v>1955</v>
      </c>
      <c r="B1084" s="315" t="s">
        <v>141</v>
      </c>
      <c r="C1084" s="316">
        <v>0</v>
      </c>
      <c r="D1084" s="316">
        <v>0</v>
      </c>
      <c r="E1084" s="312"/>
    </row>
    <row r="1085" ht="32.1" customHeight="1" spans="1:5">
      <c r="A1085" s="431" t="s">
        <v>1956</v>
      </c>
      <c r="B1085" s="315" t="s">
        <v>143</v>
      </c>
      <c r="C1085" s="316"/>
      <c r="D1085" s="316"/>
      <c r="E1085" s="312"/>
    </row>
    <row r="1086" ht="32.1" customHeight="1" spans="1:5">
      <c r="A1086" s="431" t="s">
        <v>1957</v>
      </c>
      <c r="B1086" s="315" t="s">
        <v>1958</v>
      </c>
      <c r="C1086" s="316">
        <v>0</v>
      </c>
      <c r="D1086" s="316">
        <v>0</v>
      </c>
      <c r="E1086" s="312"/>
    </row>
    <row r="1087" ht="32.1" customHeight="1" spans="1:5">
      <c r="A1087" s="431" t="s">
        <v>1959</v>
      </c>
      <c r="B1087" s="315" t="s">
        <v>1960</v>
      </c>
      <c r="C1087" s="316">
        <v>0</v>
      </c>
      <c r="D1087" s="316">
        <v>0</v>
      </c>
      <c r="E1087" s="312"/>
    </row>
    <row r="1088" ht="32.1" customHeight="1" spans="1:5">
      <c r="A1088" s="431" t="s">
        <v>1961</v>
      </c>
      <c r="B1088" s="315" t="s">
        <v>1962</v>
      </c>
      <c r="C1088" s="316"/>
      <c r="D1088" s="316"/>
      <c r="E1088" s="312"/>
    </row>
    <row r="1089" ht="32.1" customHeight="1" spans="1:5">
      <c r="A1089" s="431" t="s">
        <v>1963</v>
      </c>
      <c r="B1089" s="315" t="s">
        <v>1964</v>
      </c>
      <c r="C1089" s="316"/>
      <c r="D1089" s="316">
        <v>2</v>
      </c>
      <c r="E1089" s="312"/>
    </row>
    <row r="1090" ht="32.1" customHeight="1" spans="1:5">
      <c r="A1090" s="431" t="s">
        <v>1965</v>
      </c>
      <c r="B1090" s="315" t="s">
        <v>1966</v>
      </c>
      <c r="C1090" s="316">
        <v>0</v>
      </c>
      <c r="D1090" s="316">
        <v>0</v>
      </c>
      <c r="E1090" s="312"/>
    </row>
    <row r="1091" ht="32.1" customHeight="1" spans="1:5">
      <c r="A1091" s="431" t="s">
        <v>1967</v>
      </c>
      <c r="B1091" s="315" t="s">
        <v>1968</v>
      </c>
      <c r="C1091" s="316"/>
      <c r="D1091" s="316"/>
      <c r="E1091" s="312"/>
    </row>
    <row r="1092" ht="32.1" customHeight="1" spans="1:5">
      <c r="A1092" s="431" t="s">
        <v>1969</v>
      </c>
      <c r="B1092" s="315" t="s">
        <v>1970</v>
      </c>
      <c r="C1092" s="316"/>
      <c r="D1092" s="316"/>
      <c r="E1092" s="312"/>
    </row>
    <row r="1093" ht="32.1" customHeight="1" spans="1:5">
      <c r="A1093" s="431" t="s">
        <v>1971</v>
      </c>
      <c r="B1093" s="315" t="s">
        <v>1842</v>
      </c>
      <c r="C1093" s="316">
        <v>0</v>
      </c>
      <c r="D1093" s="316">
        <v>0</v>
      </c>
      <c r="E1093" s="312"/>
    </row>
    <row r="1094" ht="32.1" customHeight="1" spans="1:5">
      <c r="A1094" s="431" t="s">
        <v>1972</v>
      </c>
      <c r="B1094" s="315" t="s">
        <v>1973</v>
      </c>
      <c r="C1094" s="316">
        <v>0</v>
      </c>
      <c r="D1094" s="316">
        <v>0</v>
      </c>
      <c r="E1094" s="312"/>
    </row>
    <row r="1095" ht="32.1" customHeight="1" spans="1:5">
      <c r="A1095" s="437">
        <v>2150516</v>
      </c>
      <c r="B1095" s="451" t="s">
        <v>1974</v>
      </c>
      <c r="C1095" s="316">
        <v>0</v>
      </c>
      <c r="D1095" s="316">
        <v>0</v>
      </c>
      <c r="E1095" s="312"/>
    </row>
    <row r="1096" ht="32.1" customHeight="1" spans="1:5">
      <c r="A1096" s="437">
        <v>2150517</v>
      </c>
      <c r="B1096" s="451" t="s">
        <v>1975</v>
      </c>
      <c r="C1096" s="316"/>
      <c r="D1096" s="316">
        <v>250</v>
      </c>
      <c r="E1096" s="312" t="e">
        <f>(D1096-C1096)/C1096</f>
        <v>#DIV/0!</v>
      </c>
    </row>
    <row r="1097" ht="32.1" customHeight="1" spans="1:5">
      <c r="A1097" s="437">
        <v>2150550</v>
      </c>
      <c r="B1097" s="451" t="s">
        <v>157</v>
      </c>
      <c r="C1097" s="316">
        <v>0</v>
      </c>
      <c r="D1097" s="316">
        <v>0</v>
      </c>
      <c r="E1097" s="312"/>
    </row>
    <row r="1098" ht="32.1" customHeight="1" spans="1:5">
      <c r="A1098" s="431" t="s">
        <v>1976</v>
      </c>
      <c r="B1098" s="315" t="s">
        <v>1977</v>
      </c>
      <c r="C1098" s="316"/>
      <c r="D1098" s="316"/>
      <c r="E1098" s="312"/>
    </row>
    <row r="1099" ht="32.1" customHeight="1" spans="1:5">
      <c r="A1099" s="430" t="s">
        <v>1978</v>
      </c>
      <c r="B1099" s="310" t="s">
        <v>1979</v>
      </c>
      <c r="C1099" s="311"/>
      <c r="D1099" s="311"/>
      <c r="E1099" s="312"/>
    </row>
    <row r="1100" ht="32.1" customHeight="1" spans="1:5">
      <c r="A1100" s="431" t="s">
        <v>1980</v>
      </c>
      <c r="B1100" s="315" t="s">
        <v>139</v>
      </c>
      <c r="C1100" s="316"/>
      <c r="D1100" s="316"/>
      <c r="E1100" s="312"/>
    </row>
    <row r="1101" ht="32.1" customHeight="1" spans="1:5">
      <c r="A1101" s="431" t="s">
        <v>1981</v>
      </c>
      <c r="B1101" s="315" t="s">
        <v>141</v>
      </c>
      <c r="C1101" s="316">
        <v>0</v>
      </c>
      <c r="D1101" s="316">
        <v>0</v>
      </c>
      <c r="E1101" s="312"/>
    </row>
    <row r="1102" ht="32.1" customHeight="1" spans="1:5">
      <c r="A1102" s="431" t="s">
        <v>1982</v>
      </c>
      <c r="B1102" s="315" t="s">
        <v>143</v>
      </c>
      <c r="C1102" s="316">
        <v>0</v>
      </c>
      <c r="D1102" s="316">
        <v>0</v>
      </c>
      <c r="E1102" s="312"/>
    </row>
    <row r="1103" ht="32.1" customHeight="1" spans="1:5">
      <c r="A1103" s="431" t="s">
        <v>1983</v>
      </c>
      <c r="B1103" s="315" t="s">
        <v>1984</v>
      </c>
      <c r="C1103" s="316">
        <v>0</v>
      </c>
      <c r="D1103" s="316">
        <v>0</v>
      </c>
      <c r="E1103" s="312"/>
    </row>
    <row r="1104" ht="32.1" customHeight="1" spans="1:5">
      <c r="A1104" s="431" t="s">
        <v>1985</v>
      </c>
      <c r="B1104" s="315" t="s">
        <v>1986</v>
      </c>
      <c r="C1104" s="316">
        <v>0</v>
      </c>
      <c r="D1104" s="316">
        <v>0</v>
      </c>
      <c r="E1104" s="312"/>
    </row>
    <row r="1105" ht="32.1" customHeight="1" spans="1:5">
      <c r="A1105" s="431" t="s">
        <v>1987</v>
      </c>
      <c r="B1105" s="315" t="s">
        <v>1988</v>
      </c>
      <c r="C1105" s="316"/>
      <c r="D1105" s="316"/>
      <c r="E1105" s="312"/>
    </row>
    <row r="1106" ht="32.1" customHeight="1" spans="1:5">
      <c r="A1106" s="430" t="s">
        <v>1989</v>
      </c>
      <c r="B1106" s="310" t="s">
        <v>1990</v>
      </c>
      <c r="C1106" s="311">
        <f>SUM(C1107:C1113)</f>
        <v>342</v>
      </c>
      <c r="D1106" s="311"/>
      <c r="E1106" s="312"/>
    </row>
    <row r="1107" ht="32.1" customHeight="1" spans="1:5">
      <c r="A1107" s="431" t="s">
        <v>1991</v>
      </c>
      <c r="B1107" s="315" t="s">
        <v>139</v>
      </c>
      <c r="C1107" s="316">
        <v>0</v>
      </c>
      <c r="D1107" s="316">
        <v>0</v>
      </c>
      <c r="E1107" s="312"/>
    </row>
    <row r="1108" ht="32.1" customHeight="1" spans="1:5">
      <c r="A1108" s="431" t="s">
        <v>1992</v>
      </c>
      <c r="B1108" s="315" t="s">
        <v>141</v>
      </c>
      <c r="C1108" s="316">
        <v>0</v>
      </c>
      <c r="D1108" s="316">
        <v>0</v>
      </c>
      <c r="E1108" s="312"/>
    </row>
    <row r="1109" ht="32.1" customHeight="1" spans="1:5">
      <c r="A1109" s="431" t="s">
        <v>1993</v>
      </c>
      <c r="B1109" s="315" t="s">
        <v>143</v>
      </c>
      <c r="C1109" s="316">
        <v>0</v>
      </c>
      <c r="D1109" s="316">
        <v>0</v>
      </c>
      <c r="E1109" s="312"/>
    </row>
    <row r="1110" ht="32.1" customHeight="1" spans="1:5">
      <c r="A1110" s="431" t="s">
        <v>1994</v>
      </c>
      <c r="B1110" s="315" t="s">
        <v>1995</v>
      </c>
      <c r="C1110" s="316">
        <v>0</v>
      </c>
      <c r="D1110" s="316">
        <v>0</v>
      </c>
      <c r="E1110" s="312"/>
    </row>
    <row r="1111" ht="32.1" customHeight="1" spans="1:5">
      <c r="A1111" s="431" t="s">
        <v>1996</v>
      </c>
      <c r="B1111" s="315" t="s">
        <v>1997</v>
      </c>
      <c r="C1111" s="316">
        <v>342</v>
      </c>
      <c r="D1111" s="316"/>
      <c r="E1111" s="312"/>
    </row>
    <row r="1112" ht="32.1" customHeight="1" spans="1:5">
      <c r="A1112" s="437">
        <v>2150806</v>
      </c>
      <c r="B1112" s="447" t="s">
        <v>1998</v>
      </c>
      <c r="C1112" s="316">
        <v>0</v>
      </c>
      <c r="D1112" s="316">
        <v>0</v>
      </c>
      <c r="E1112" s="312"/>
    </row>
    <row r="1113" ht="32.1" customHeight="1" spans="1:5">
      <c r="A1113" s="431" t="s">
        <v>1999</v>
      </c>
      <c r="B1113" s="315" t="s">
        <v>2000</v>
      </c>
      <c r="C1113" s="316"/>
      <c r="D1113" s="316"/>
      <c r="E1113" s="312"/>
    </row>
    <row r="1114" ht="32.1" customHeight="1" spans="1:5">
      <c r="A1114" s="430" t="s">
        <v>2001</v>
      </c>
      <c r="B1114" s="310" t="s">
        <v>2002</v>
      </c>
      <c r="C1114" s="311">
        <f>SUM(C1115:C1119)</f>
        <v>0</v>
      </c>
      <c r="D1114" s="311">
        <f>SUM(D1115:D1119)</f>
        <v>0</v>
      </c>
      <c r="E1114" s="312"/>
    </row>
    <row r="1115" ht="32.1" customHeight="1" spans="1:5">
      <c r="A1115" s="431" t="s">
        <v>2003</v>
      </c>
      <c r="B1115" s="315" t="s">
        <v>2004</v>
      </c>
      <c r="C1115" s="316">
        <v>0</v>
      </c>
      <c r="D1115" s="316">
        <v>0</v>
      </c>
      <c r="E1115" s="312"/>
    </row>
    <row r="1116" ht="32.1" customHeight="1" spans="1:5">
      <c r="A1116" s="431" t="s">
        <v>2005</v>
      </c>
      <c r="B1116" s="315" t="s">
        <v>2006</v>
      </c>
      <c r="C1116" s="316"/>
      <c r="D1116" s="316"/>
      <c r="E1116" s="312"/>
    </row>
    <row r="1117" ht="32.1" customHeight="1" spans="1:5">
      <c r="A1117" s="431" t="s">
        <v>2007</v>
      </c>
      <c r="B1117" s="315" t="s">
        <v>2008</v>
      </c>
      <c r="C1117" s="316">
        <v>0</v>
      </c>
      <c r="D1117" s="316">
        <v>0</v>
      </c>
      <c r="E1117" s="312"/>
    </row>
    <row r="1118" ht="32.1" customHeight="1" spans="1:5">
      <c r="A1118" s="431" t="s">
        <v>2009</v>
      </c>
      <c r="B1118" s="315" t="s">
        <v>2010</v>
      </c>
      <c r="C1118" s="316">
        <v>0</v>
      </c>
      <c r="D1118" s="316">
        <v>0</v>
      </c>
      <c r="E1118" s="312"/>
    </row>
    <row r="1119" ht="32.1" customHeight="1" spans="1:5">
      <c r="A1119" s="431" t="s">
        <v>2011</v>
      </c>
      <c r="B1119" s="315" t="s">
        <v>2012</v>
      </c>
      <c r="C1119" s="316"/>
      <c r="D1119" s="316"/>
      <c r="E1119" s="312"/>
    </row>
    <row r="1120" ht="32.1" customHeight="1" spans="1:5">
      <c r="A1120" s="430" t="s">
        <v>2013</v>
      </c>
      <c r="B1120" s="441" t="s">
        <v>526</v>
      </c>
      <c r="C1120" s="452"/>
      <c r="D1120" s="452"/>
      <c r="E1120" s="312"/>
    </row>
    <row r="1121" ht="32.1" customHeight="1" spans="1:5">
      <c r="A1121" s="430" t="s">
        <v>98</v>
      </c>
      <c r="B1121" s="310" t="s">
        <v>99</v>
      </c>
      <c r="C1121" s="311">
        <f>C1122+C1132+C1138</f>
        <v>368</v>
      </c>
      <c r="D1121" s="311">
        <f>D1122+D1132+D1138</f>
        <v>519</v>
      </c>
      <c r="E1121" s="312">
        <f>(D1121-C1121)/C1121</f>
        <v>0.41</v>
      </c>
    </row>
    <row r="1122" ht="32.1" customHeight="1" spans="1:5">
      <c r="A1122" s="430" t="s">
        <v>2014</v>
      </c>
      <c r="B1122" s="310" t="s">
        <v>2015</v>
      </c>
      <c r="C1122" s="311">
        <f>SUM(C1123:C1131)</f>
        <v>316</v>
      </c>
      <c r="D1122" s="311">
        <f>SUM(D1123:D1131)</f>
        <v>519</v>
      </c>
      <c r="E1122" s="312">
        <f>(D1122-C1122)/C1122</f>
        <v>0.642</v>
      </c>
    </row>
    <row r="1123" ht="32.1" customHeight="1" spans="1:5">
      <c r="A1123" s="431" t="s">
        <v>2016</v>
      </c>
      <c r="B1123" s="315" t="s">
        <v>139</v>
      </c>
      <c r="C1123" s="316"/>
      <c r="D1123" s="316"/>
      <c r="E1123" s="312"/>
    </row>
    <row r="1124" ht="32.1" customHeight="1" spans="1:5">
      <c r="A1124" s="431" t="s">
        <v>2017</v>
      </c>
      <c r="B1124" s="315" t="s">
        <v>141</v>
      </c>
      <c r="C1124" s="316">
        <v>0</v>
      </c>
      <c r="D1124" s="316">
        <v>0</v>
      </c>
      <c r="E1124" s="312"/>
    </row>
    <row r="1125" ht="32.1" customHeight="1" spans="1:5">
      <c r="A1125" s="431" t="s">
        <v>2018</v>
      </c>
      <c r="B1125" s="315" t="s">
        <v>143</v>
      </c>
      <c r="C1125" s="316">
        <v>0</v>
      </c>
      <c r="D1125" s="316">
        <v>0</v>
      </c>
      <c r="E1125" s="312"/>
    </row>
    <row r="1126" ht="32.1" customHeight="1" spans="1:5">
      <c r="A1126" s="431" t="s">
        <v>2019</v>
      </c>
      <c r="B1126" s="315" t="s">
        <v>2020</v>
      </c>
      <c r="C1126" s="316">
        <v>0</v>
      </c>
      <c r="D1126" s="316">
        <v>0</v>
      </c>
      <c r="E1126" s="312"/>
    </row>
    <row r="1127" ht="32.1" customHeight="1" spans="1:5">
      <c r="A1127" s="431" t="s">
        <v>2021</v>
      </c>
      <c r="B1127" s="315" t="s">
        <v>2022</v>
      </c>
      <c r="C1127" s="316">
        <v>0</v>
      </c>
      <c r="D1127" s="316">
        <v>0</v>
      </c>
      <c r="E1127" s="312"/>
    </row>
    <row r="1128" ht="32.1" customHeight="1" spans="1:5">
      <c r="A1128" s="431" t="s">
        <v>2023</v>
      </c>
      <c r="B1128" s="315" t="s">
        <v>2024</v>
      </c>
      <c r="C1128" s="316">
        <v>0</v>
      </c>
      <c r="D1128" s="316">
        <v>0</v>
      </c>
      <c r="E1128" s="312"/>
    </row>
    <row r="1129" ht="32.1" customHeight="1" spans="1:5">
      <c r="A1129" s="431" t="s">
        <v>2025</v>
      </c>
      <c r="B1129" s="315" t="s">
        <v>2026</v>
      </c>
      <c r="C1129" s="316">
        <v>0</v>
      </c>
      <c r="D1129" s="316">
        <v>0</v>
      </c>
      <c r="E1129" s="312"/>
    </row>
    <row r="1130" ht="32.1" customHeight="1" spans="1:5">
      <c r="A1130" s="431" t="s">
        <v>2027</v>
      </c>
      <c r="B1130" s="315" t="s">
        <v>157</v>
      </c>
      <c r="C1130" s="316">
        <v>0</v>
      </c>
      <c r="D1130" s="316">
        <v>0</v>
      </c>
      <c r="E1130" s="312"/>
    </row>
    <row r="1131" ht="32.1" customHeight="1" spans="1:5">
      <c r="A1131" s="431" t="s">
        <v>2028</v>
      </c>
      <c r="B1131" s="315" t="s">
        <v>2029</v>
      </c>
      <c r="C1131" s="316">
        <v>316</v>
      </c>
      <c r="D1131" s="316">
        <v>519</v>
      </c>
      <c r="E1131" s="312">
        <f>(D1131-C1131)/C1131</f>
        <v>0.642</v>
      </c>
    </row>
    <row r="1132" ht="32.1" customHeight="1" spans="1:5">
      <c r="A1132" s="430" t="s">
        <v>2030</v>
      </c>
      <c r="B1132" s="310" t="s">
        <v>2031</v>
      </c>
      <c r="C1132" s="311">
        <f>SUM(C1133:C1137)</f>
        <v>21</v>
      </c>
      <c r="D1132" s="311"/>
      <c r="E1132" s="312"/>
    </row>
    <row r="1133" ht="32.1" customHeight="1" spans="1:5">
      <c r="A1133" s="431" t="s">
        <v>2032</v>
      </c>
      <c r="B1133" s="315" t="s">
        <v>139</v>
      </c>
      <c r="C1133" s="316">
        <v>0</v>
      </c>
      <c r="D1133" s="316">
        <v>0</v>
      </c>
      <c r="E1133" s="312"/>
    </row>
    <row r="1134" ht="32.1" customHeight="1" spans="1:5">
      <c r="A1134" s="431" t="s">
        <v>2033</v>
      </c>
      <c r="B1134" s="315" t="s">
        <v>141</v>
      </c>
      <c r="C1134" s="316">
        <v>0</v>
      </c>
      <c r="D1134" s="316">
        <v>0</v>
      </c>
      <c r="E1134" s="312"/>
    </row>
    <row r="1135" ht="32.1" customHeight="1" spans="1:5">
      <c r="A1135" s="431" t="s">
        <v>2034</v>
      </c>
      <c r="B1135" s="315" t="s">
        <v>143</v>
      </c>
      <c r="C1135" s="316">
        <v>0</v>
      </c>
      <c r="D1135" s="316">
        <v>0</v>
      </c>
      <c r="E1135" s="312"/>
    </row>
    <row r="1136" ht="32.1" customHeight="1" spans="1:5">
      <c r="A1136" s="431" t="s">
        <v>2035</v>
      </c>
      <c r="B1136" s="315" t="s">
        <v>2036</v>
      </c>
      <c r="C1136" s="316">
        <v>0</v>
      </c>
      <c r="D1136" s="316">
        <v>0</v>
      </c>
      <c r="E1136" s="312"/>
    </row>
    <row r="1137" ht="32.1" customHeight="1" spans="1:5">
      <c r="A1137" s="431" t="s">
        <v>2037</v>
      </c>
      <c r="B1137" s="315" t="s">
        <v>2038</v>
      </c>
      <c r="C1137" s="316">
        <v>21</v>
      </c>
      <c r="D1137" s="316"/>
      <c r="E1137" s="312"/>
    </row>
    <row r="1138" ht="32.1" customHeight="1" spans="1:5">
      <c r="A1138" s="430" t="s">
        <v>2039</v>
      </c>
      <c r="B1138" s="310" t="s">
        <v>2040</v>
      </c>
      <c r="C1138" s="311">
        <f>C1139+C1140</f>
        <v>31</v>
      </c>
      <c r="D1138" s="311">
        <f>D1139+D1140</f>
        <v>0</v>
      </c>
      <c r="E1138" s="312"/>
    </row>
    <row r="1139" ht="32.1" customHeight="1" spans="1:5">
      <c r="A1139" s="431" t="s">
        <v>2041</v>
      </c>
      <c r="B1139" s="315" t="s">
        <v>2042</v>
      </c>
      <c r="C1139" s="316">
        <v>0</v>
      </c>
      <c r="D1139" s="316">
        <v>0</v>
      </c>
      <c r="E1139" s="312"/>
    </row>
    <row r="1140" ht="32.1" customHeight="1" spans="1:5">
      <c r="A1140" s="431" t="s">
        <v>2043</v>
      </c>
      <c r="B1140" s="315" t="s">
        <v>2044</v>
      </c>
      <c r="C1140" s="316">
        <v>31</v>
      </c>
      <c r="D1140" s="316"/>
      <c r="E1140" s="312"/>
    </row>
    <row r="1141" ht="32.1" customHeight="1" spans="1:5">
      <c r="A1141" s="440" t="s">
        <v>2045</v>
      </c>
      <c r="B1141" s="441" t="s">
        <v>526</v>
      </c>
      <c r="C1141" s="442"/>
      <c r="D1141" s="442"/>
      <c r="E1141" s="312"/>
    </row>
    <row r="1142" ht="32.1" customHeight="1" spans="1:5">
      <c r="A1142" s="430" t="s">
        <v>100</v>
      </c>
      <c r="B1142" s="310" t="s">
        <v>101</v>
      </c>
      <c r="C1142" s="311"/>
      <c r="D1142" s="311"/>
      <c r="E1142" s="312"/>
    </row>
    <row r="1143" ht="32.1" customHeight="1" spans="1:5">
      <c r="A1143" s="430" t="s">
        <v>2046</v>
      </c>
      <c r="B1143" s="310" t="s">
        <v>2047</v>
      </c>
      <c r="C1143" s="311">
        <f>SUM(C1144:C1149)</f>
        <v>0</v>
      </c>
      <c r="D1143" s="311">
        <f>SUM(D1144:D1149)</f>
        <v>0</v>
      </c>
      <c r="E1143" s="312"/>
    </row>
    <row r="1144" ht="32.1" customHeight="1" spans="1:5">
      <c r="A1144" s="431" t="s">
        <v>2048</v>
      </c>
      <c r="B1144" s="315" t="s">
        <v>139</v>
      </c>
      <c r="C1144" s="316">
        <v>0</v>
      </c>
      <c r="D1144" s="316">
        <v>0</v>
      </c>
      <c r="E1144" s="312"/>
    </row>
    <row r="1145" ht="32.1" customHeight="1" spans="1:5">
      <c r="A1145" s="431" t="s">
        <v>2049</v>
      </c>
      <c r="B1145" s="315" t="s">
        <v>141</v>
      </c>
      <c r="C1145" s="316">
        <v>0</v>
      </c>
      <c r="D1145" s="316">
        <v>0</v>
      </c>
      <c r="E1145" s="312"/>
    </row>
    <row r="1146" ht="32.1" customHeight="1" spans="1:5">
      <c r="A1146" s="431" t="s">
        <v>2050</v>
      </c>
      <c r="B1146" s="315" t="s">
        <v>143</v>
      </c>
      <c r="C1146" s="316">
        <v>0</v>
      </c>
      <c r="D1146" s="316">
        <v>0</v>
      </c>
      <c r="E1146" s="312"/>
    </row>
    <row r="1147" ht="32.1" customHeight="1" spans="1:5">
      <c r="A1147" s="431" t="s">
        <v>2051</v>
      </c>
      <c r="B1147" s="315" t="s">
        <v>2052</v>
      </c>
      <c r="C1147" s="316">
        <v>0</v>
      </c>
      <c r="D1147" s="316">
        <v>0</v>
      </c>
      <c r="E1147" s="312"/>
    </row>
    <row r="1148" ht="32.1" customHeight="1" spans="1:5">
      <c r="A1148" s="431" t="s">
        <v>2053</v>
      </c>
      <c r="B1148" s="315" t="s">
        <v>157</v>
      </c>
      <c r="C1148" s="316">
        <v>0</v>
      </c>
      <c r="D1148" s="316">
        <v>0</v>
      </c>
      <c r="E1148" s="312"/>
    </row>
    <row r="1149" ht="32.1" customHeight="1" spans="1:5">
      <c r="A1149" s="431" t="s">
        <v>2054</v>
      </c>
      <c r="B1149" s="315" t="s">
        <v>2055</v>
      </c>
      <c r="C1149" s="316">
        <v>0</v>
      </c>
      <c r="D1149" s="316">
        <v>0</v>
      </c>
      <c r="E1149" s="312"/>
    </row>
    <row r="1150" ht="32.1" customHeight="1" spans="1:5">
      <c r="A1150" s="310">
        <v>21702</v>
      </c>
      <c r="B1150" s="453" t="s">
        <v>2056</v>
      </c>
      <c r="C1150" s="311"/>
      <c r="D1150" s="311"/>
      <c r="E1150" s="312"/>
    </row>
    <row r="1151" ht="32.1" customHeight="1" spans="1:5">
      <c r="A1151" s="454">
        <v>2170201</v>
      </c>
      <c r="B1151" s="448" t="s">
        <v>2057</v>
      </c>
      <c r="C1151" s="316">
        <v>0</v>
      </c>
      <c r="D1151" s="316">
        <v>0</v>
      </c>
      <c r="E1151" s="312"/>
    </row>
    <row r="1152" ht="32.1" customHeight="1" spans="1:5">
      <c r="A1152" s="454">
        <v>2170202</v>
      </c>
      <c r="B1152" s="448" t="s">
        <v>2058</v>
      </c>
      <c r="C1152" s="316">
        <v>0</v>
      </c>
      <c r="D1152" s="316">
        <v>0</v>
      </c>
      <c r="E1152" s="312"/>
    </row>
    <row r="1153" ht="32.1" customHeight="1" spans="1:5">
      <c r="A1153" s="454">
        <v>2170203</v>
      </c>
      <c r="B1153" s="448" t="s">
        <v>2059</v>
      </c>
      <c r="C1153" s="316">
        <v>0</v>
      </c>
      <c r="D1153" s="316">
        <v>0</v>
      </c>
      <c r="E1153" s="312"/>
    </row>
    <row r="1154" ht="32.1" customHeight="1" spans="1:5">
      <c r="A1154" s="454">
        <v>2170204</v>
      </c>
      <c r="B1154" s="448" t="s">
        <v>2060</v>
      </c>
      <c r="C1154" s="316">
        <v>0</v>
      </c>
      <c r="D1154" s="316">
        <v>0</v>
      </c>
      <c r="E1154" s="312"/>
    </row>
    <row r="1155" ht="32.1" customHeight="1" spans="1:5">
      <c r="A1155" s="454">
        <v>2170205</v>
      </c>
      <c r="B1155" s="448" t="s">
        <v>2061</v>
      </c>
      <c r="C1155" s="316">
        <v>0</v>
      </c>
      <c r="D1155" s="316">
        <v>0</v>
      </c>
      <c r="E1155" s="312"/>
    </row>
    <row r="1156" ht="32.1" customHeight="1" spans="1:5">
      <c r="A1156" s="454">
        <v>2170206</v>
      </c>
      <c r="B1156" s="448" t="s">
        <v>2062</v>
      </c>
      <c r="C1156" s="316">
        <v>0</v>
      </c>
      <c r="D1156" s="316">
        <v>0</v>
      </c>
      <c r="E1156" s="312"/>
    </row>
    <row r="1157" ht="32.1" customHeight="1" spans="1:5">
      <c r="A1157" s="454">
        <v>2170207</v>
      </c>
      <c r="B1157" s="448" t="s">
        <v>2063</v>
      </c>
      <c r="C1157" s="316">
        <v>0</v>
      </c>
      <c r="D1157" s="316">
        <v>0</v>
      </c>
      <c r="E1157" s="312"/>
    </row>
    <row r="1158" ht="32.1" customHeight="1" spans="1:5">
      <c r="A1158" s="454">
        <v>2170208</v>
      </c>
      <c r="B1158" s="448" t="s">
        <v>2064</v>
      </c>
      <c r="C1158" s="316">
        <v>0</v>
      </c>
      <c r="D1158" s="316">
        <v>0</v>
      </c>
      <c r="E1158" s="312"/>
    </row>
    <row r="1159" ht="32.1" customHeight="1" spans="1:5">
      <c r="A1159" s="454">
        <v>2170299</v>
      </c>
      <c r="B1159" s="448" t="s">
        <v>2065</v>
      </c>
      <c r="C1159" s="316"/>
      <c r="D1159" s="316"/>
      <c r="E1159" s="312"/>
    </row>
    <row r="1160" ht="32.1" customHeight="1" spans="1:5">
      <c r="A1160" s="430" t="s">
        <v>2066</v>
      </c>
      <c r="B1160" s="310" t="s">
        <v>2067</v>
      </c>
      <c r="C1160" s="311"/>
      <c r="D1160" s="311"/>
      <c r="E1160" s="312"/>
    </row>
    <row r="1161" ht="32.1" customHeight="1" spans="1:5">
      <c r="A1161" s="431" t="s">
        <v>2068</v>
      </c>
      <c r="B1161" s="315" t="s">
        <v>2069</v>
      </c>
      <c r="C1161" s="316">
        <v>0</v>
      </c>
      <c r="D1161" s="316">
        <v>0</v>
      </c>
      <c r="E1161" s="312"/>
    </row>
    <row r="1162" ht="32.1" customHeight="1" spans="1:5">
      <c r="A1162" s="431" t="s">
        <v>2070</v>
      </c>
      <c r="B1162" s="315" t="s">
        <v>2071</v>
      </c>
      <c r="C1162" s="316">
        <v>0</v>
      </c>
      <c r="D1162" s="316">
        <v>0</v>
      </c>
      <c r="E1162" s="312"/>
    </row>
    <row r="1163" ht="32.1" customHeight="1" spans="1:5">
      <c r="A1163" s="431" t="s">
        <v>2072</v>
      </c>
      <c r="B1163" s="315" t="s">
        <v>2073</v>
      </c>
      <c r="C1163" s="316"/>
      <c r="D1163" s="316"/>
      <c r="E1163" s="312"/>
    </row>
    <row r="1164" ht="32.1" customHeight="1" spans="1:5">
      <c r="A1164" s="431" t="s">
        <v>2074</v>
      </c>
      <c r="B1164" s="315" t="s">
        <v>2075</v>
      </c>
      <c r="C1164" s="316">
        <v>0</v>
      </c>
      <c r="D1164" s="316">
        <v>0</v>
      </c>
      <c r="E1164" s="312"/>
    </row>
    <row r="1165" ht="32.1" customHeight="1" spans="1:5">
      <c r="A1165" s="431" t="s">
        <v>2076</v>
      </c>
      <c r="B1165" s="315" t="s">
        <v>2077</v>
      </c>
      <c r="C1165" s="316"/>
      <c r="D1165" s="316"/>
      <c r="E1165" s="312"/>
    </row>
    <row r="1166" ht="32.1" customHeight="1" spans="1:5">
      <c r="A1166" s="430" t="s">
        <v>2078</v>
      </c>
      <c r="B1166" s="310" t="s">
        <v>2079</v>
      </c>
      <c r="C1166" s="311"/>
      <c r="D1166" s="311"/>
      <c r="E1166" s="312"/>
    </row>
    <row r="1167" ht="32.1" customHeight="1" spans="1:5">
      <c r="A1167" s="315">
        <v>2179902</v>
      </c>
      <c r="B1167" s="315" t="s">
        <v>2080</v>
      </c>
      <c r="C1167" s="316">
        <v>0</v>
      </c>
      <c r="D1167" s="316">
        <v>0</v>
      </c>
      <c r="E1167" s="312"/>
    </row>
    <row r="1168" ht="32.1" customHeight="1" spans="1:5">
      <c r="A1168" s="315">
        <v>2179999</v>
      </c>
      <c r="B1168" s="315" t="s">
        <v>2077</v>
      </c>
      <c r="C1168" s="316"/>
      <c r="D1168" s="316"/>
      <c r="E1168" s="312"/>
    </row>
    <row r="1169" ht="32.1" customHeight="1" spans="1:5">
      <c r="A1169" s="310" t="s">
        <v>2081</v>
      </c>
      <c r="B1169" s="441" t="s">
        <v>526</v>
      </c>
      <c r="C1169" s="311"/>
      <c r="D1169" s="311"/>
      <c r="E1169" s="312"/>
    </row>
    <row r="1170" ht="32.1" customHeight="1" spans="1:5">
      <c r="A1170" s="430" t="s">
        <v>102</v>
      </c>
      <c r="B1170" s="310" t="s">
        <v>103</v>
      </c>
      <c r="C1170" s="311"/>
      <c r="D1170" s="311"/>
      <c r="E1170" s="312"/>
    </row>
    <row r="1171" ht="32.1" customHeight="1" spans="1:5">
      <c r="A1171" s="430" t="s">
        <v>2082</v>
      </c>
      <c r="B1171" s="310" t="s">
        <v>2083</v>
      </c>
      <c r="C1171" s="311">
        <v>0</v>
      </c>
      <c r="D1171" s="311">
        <v>0</v>
      </c>
      <c r="E1171" s="312"/>
    </row>
    <row r="1172" ht="32.1" customHeight="1" spans="1:5">
      <c r="A1172" s="430" t="s">
        <v>2084</v>
      </c>
      <c r="B1172" s="310" t="s">
        <v>2085</v>
      </c>
      <c r="C1172" s="311">
        <v>0</v>
      </c>
      <c r="D1172" s="311">
        <v>0</v>
      </c>
      <c r="E1172" s="312"/>
    </row>
    <row r="1173" ht="32.1" customHeight="1" spans="1:5">
      <c r="A1173" s="430" t="s">
        <v>2086</v>
      </c>
      <c r="B1173" s="310" t="s">
        <v>2087</v>
      </c>
      <c r="C1173" s="311">
        <v>0</v>
      </c>
      <c r="D1173" s="311">
        <v>0</v>
      </c>
      <c r="E1173" s="312"/>
    </row>
    <row r="1174" ht="32.1" customHeight="1" spans="1:5">
      <c r="A1174" s="430" t="s">
        <v>2088</v>
      </c>
      <c r="B1174" s="310" t="s">
        <v>2089</v>
      </c>
      <c r="C1174" s="311">
        <v>0</v>
      </c>
      <c r="D1174" s="311">
        <v>0</v>
      </c>
      <c r="E1174" s="312"/>
    </row>
    <row r="1175" ht="32.1" customHeight="1" spans="1:5">
      <c r="A1175" s="430" t="s">
        <v>2090</v>
      </c>
      <c r="B1175" s="310" t="s">
        <v>2091</v>
      </c>
      <c r="C1175" s="311">
        <v>0</v>
      </c>
      <c r="D1175" s="311">
        <v>0</v>
      </c>
      <c r="E1175" s="312"/>
    </row>
    <row r="1176" ht="32.1" customHeight="1" spans="1:5">
      <c r="A1176" s="430" t="s">
        <v>2092</v>
      </c>
      <c r="B1176" s="310" t="s">
        <v>2093</v>
      </c>
      <c r="C1176" s="311">
        <v>0</v>
      </c>
      <c r="D1176" s="311">
        <v>0</v>
      </c>
      <c r="E1176" s="312"/>
    </row>
    <row r="1177" ht="32.1" customHeight="1" spans="1:5">
      <c r="A1177" s="430" t="s">
        <v>2094</v>
      </c>
      <c r="B1177" s="310" t="s">
        <v>2095</v>
      </c>
      <c r="C1177" s="311">
        <v>0</v>
      </c>
      <c r="D1177" s="311">
        <v>0</v>
      </c>
      <c r="E1177" s="312"/>
    </row>
    <row r="1178" ht="32.1" customHeight="1" spans="1:5">
      <c r="A1178" s="430" t="s">
        <v>2096</v>
      </c>
      <c r="B1178" s="310" t="s">
        <v>2097</v>
      </c>
      <c r="C1178" s="311">
        <v>0</v>
      </c>
      <c r="D1178" s="311">
        <v>0</v>
      </c>
      <c r="E1178" s="312"/>
    </row>
    <row r="1179" ht="32.1" customHeight="1" spans="1:5">
      <c r="A1179" s="430" t="s">
        <v>2098</v>
      </c>
      <c r="B1179" s="310" t="s">
        <v>2099</v>
      </c>
      <c r="C1179" s="311">
        <v>0</v>
      </c>
      <c r="D1179" s="311">
        <v>0</v>
      </c>
      <c r="E1179" s="312"/>
    </row>
    <row r="1180" ht="32.1" customHeight="1" spans="1:5">
      <c r="A1180" s="430" t="s">
        <v>104</v>
      </c>
      <c r="B1180" s="310" t="s">
        <v>105</v>
      </c>
      <c r="C1180" s="311">
        <f>C1181+C1208+C1223</f>
        <v>1832</v>
      </c>
      <c r="D1180" s="311">
        <f>D1181+D1208+D1223</f>
        <v>1343</v>
      </c>
      <c r="E1180" s="312">
        <f t="shared" ref="E1180:E1182" si="74">(D1180-C1180)/C1180</f>
        <v>-0.267</v>
      </c>
    </row>
    <row r="1181" ht="32.1" customHeight="1" spans="1:5">
      <c r="A1181" s="430" t="s">
        <v>2100</v>
      </c>
      <c r="B1181" s="310" t="s">
        <v>2101</v>
      </c>
      <c r="C1181" s="311">
        <f>SUM(C1182:C1207)</f>
        <v>1733</v>
      </c>
      <c r="D1181" s="311">
        <f>SUM(D1182:D1207)</f>
        <v>1187</v>
      </c>
      <c r="E1181" s="312">
        <f t="shared" si="74"/>
        <v>-0.315</v>
      </c>
    </row>
    <row r="1182" ht="32.1" customHeight="1" spans="1:5">
      <c r="A1182" s="431" t="s">
        <v>2102</v>
      </c>
      <c r="B1182" s="315" t="s">
        <v>139</v>
      </c>
      <c r="C1182" s="316">
        <v>796</v>
      </c>
      <c r="D1182" s="316">
        <v>724</v>
      </c>
      <c r="E1182" s="312">
        <f t="shared" si="74"/>
        <v>-0.09</v>
      </c>
    </row>
    <row r="1183" ht="32.1" customHeight="1" spans="1:5">
      <c r="A1183" s="431" t="s">
        <v>2103</v>
      </c>
      <c r="B1183" s="315" t="s">
        <v>141</v>
      </c>
      <c r="C1183" s="316">
        <v>0</v>
      </c>
      <c r="D1183" s="316">
        <v>0</v>
      </c>
      <c r="E1183" s="312"/>
    </row>
    <row r="1184" ht="32.1" customHeight="1" spans="1:5">
      <c r="A1184" s="431" t="s">
        <v>2104</v>
      </c>
      <c r="B1184" s="315" t="s">
        <v>143</v>
      </c>
      <c r="C1184" s="316"/>
      <c r="D1184" s="316"/>
      <c r="E1184" s="312"/>
    </row>
    <row r="1185" ht="32.1" customHeight="1" spans="1:5">
      <c r="A1185" s="431" t="s">
        <v>2105</v>
      </c>
      <c r="B1185" s="315" t="s">
        <v>2106</v>
      </c>
      <c r="C1185" s="316">
        <v>355</v>
      </c>
      <c r="D1185" s="316">
        <v>100</v>
      </c>
      <c r="E1185" s="312"/>
    </row>
    <row r="1186" ht="32.1" customHeight="1" spans="1:5">
      <c r="A1186" s="431" t="s">
        <v>2107</v>
      </c>
      <c r="B1186" s="315" t="s">
        <v>2108</v>
      </c>
      <c r="C1186" s="316">
        <v>73</v>
      </c>
      <c r="D1186" s="316"/>
      <c r="E1186" s="312">
        <f>(D1186-C1186)/C1186</f>
        <v>-1</v>
      </c>
    </row>
    <row r="1187" ht="32.1" customHeight="1" spans="1:5">
      <c r="A1187" s="431" t="s">
        <v>2109</v>
      </c>
      <c r="B1187" s="315" t="s">
        <v>2110</v>
      </c>
      <c r="C1187" s="316"/>
      <c r="D1187" s="316"/>
      <c r="E1187" s="312"/>
    </row>
    <row r="1188" ht="32.1" customHeight="1" spans="1:5">
      <c r="A1188" s="431" t="s">
        <v>2111</v>
      </c>
      <c r="B1188" s="315" t="s">
        <v>2112</v>
      </c>
      <c r="C1188" s="316"/>
      <c r="D1188" s="316"/>
      <c r="E1188" s="312"/>
    </row>
    <row r="1189" ht="32.1" customHeight="1" spans="1:5">
      <c r="A1189" s="431" t="s">
        <v>2113</v>
      </c>
      <c r="B1189" s="315" t="s">
        <v>2114</v>
      </c>
      <c r="C1189" s="316"/>
      <c r="D1189" s="316"/>
      <c r="E1189" s="312"/>
    </row>
    <row r="1190" ht="32.1" customHeight="1" spans="1:5">
      <c r="A1190" s="431" t="s">
        <v>2115</v>
      </c>
      <c r="B1190" s="315" t="s">
        <v>2116</v>
      </c>
      <c r="C1190" s="316">
        <v>0</v>
      </c>
      <c r="D1190" s="316">
        <v>0</v>
      </c>
      <c r="E1190" s="312"/>
    </row>
    <row r="1191" ht="32.1" customHeight="1" spans="1:5">
      <c r="A1191" s="431" t="s">
        <v>2117</v>
      </c>
      <c r="B1191" s="315" t="s">
        <v>2118</v>
      </c>
      <c r="C1191" s="316"/>
      <c r="D1191" s="316"/>
      <c r="E1191" s="312"/>
    </row>
    <row r="1192" ht="32.1" customHeight="1" spans="1:5">
      <c r="A1192" s="431" t="s">
        <v>2119</v>
      </c>
      <c r="B1192" s="315" t="s">
        <v>2120</v>
      </c>
      <c r="C1192" s="316"/>
      <c r="D1192" s="316"/>
      <c r="E1192" s="312" t="e">
        <f>(D1192-C1192)/C1192</f>
        <v>#DIV/0!</v>
      </c>
    </row>
    <row r="1193" ht="32.1" customHeight="1" spans="1:5">
      <c r="A1193" s="431" t="s">
        <v>2121</v>
      </c>
      <c r="B1193" s="315" t="s">
        <v>2122</v>
      </c>
      <c r="C1193" s="316">
        <v>0</v>
      </c>
      <c r="D1193" s="316">
        <v>0</v>
      </c>
      <c r="E1193" s="312"/>
    </row>
    <row r="1194" ht="32.1" customHeight="1" spans="1:5">
      <c r="A1194" s="431" t="s">
        <v>2123</v>
      </c>
      <c r="B1194" s="315" t="s">
        <v>2124</v>
      </c>
      <c r="C1194" s="316">
        <v>0</v>
      </c>
      <c r="D1194" s="316">
        <v>0</v>
      </c>
      <c r="E1194" s="312"/>
    </row>
    <row r="1195" ht="32.1" customHeight="1" spans="1:5">
      <c r="A1195" s="431" t="s">
        <v>2125</v>
      </c>
      <c r="B1195" s="315" t="s">
        <v>2126</v>
      </c>
      <c r="C1195" s="316"/>
      <c r="D1195" s="316"/>
      <c r="E1195" s="312"/>
    </row>
    <row r="1196" ht="32.1" customHeight="1" spans="1:5">
      <c r="A1196" s="431" t="s">
        <v>2127</v>
      </c>
      <c r="B1196" s="315" t="s">
        <v>2128</v>
      </c>
      <c r="C1196" s="316"/>
      <c r="D1196" s="316"/>
      <c r="E1196" s="312"/>
    </row>
    <row r="1197" ht="32.1" customHeight="1" spans="1:5">
      <c r="A1197" s="431" t="s">
        <v>2129</v>
      </c>
      <c r="B1197" s="315" t="s">
        <v>2130</v>
      </c>
      <c r="C1197" s="316">
        <v>0</v>
      </c>
      <c r="D1197" s="316">
        <v>0</v>
      </c>
      <c r="E1197" s="312"/>
    </row>
    <row r="1198" ht="32.1" customHeight="1" spans="1:5">
      <c r="A1198" s="431" t="s">
        <v>2131</v>
      </c>
      <c r="B1198" s="315" t="s">
        <v>2132</v>
      </c>
      <c r="C1198" s="316">
        <v>0</v>
      </c>
      <c r="D1198" s="316">
        <v>0</v>
      </c>
      <c r="E1198" s="312"/>
    </row>
    <row r="1199" ht="32.1" customHeight="1" spans="1:5">
      <c r="A1199" s="431" t="s">
        <v>2133</v>
      </c>
      <c r="B1199" s="315" t="s">
        <v>2134</v>
      </c>
      <c r="C1199" s="316">
        <v>0</v>
      </c>
      <c r="D1199" s="316">
        <v>0</v>
      </c>
      <c r="E1199" s="312"/>
    </row>
    <row r="1200" ht="32.1" customHeight="1" spans="1:5">
      <c r="A1200" s="431" t="s">
        <v>2135</v>
      </c>
      <c r="B1200" s="315" t="s">
        <v>2136</v>
      </c>
      <c r="C1200" s="316">
        <v>0</v>
      </c>
      <c r="D1200" s="316">
        <v>0</v>
      </c>
      <c r="E1200" s="312"/>
    </row>
    <row r="1201" ht="32.1" customHeight="1" spans="1:5">
      <c r="A1201" s="431" t="s">
        <v>2137</v>
      </c>
      <c r="B1201" s="315" t="s">
        <v>2138</v>
      </c>
      <c r="C1201" s="316">
        <v>0</v>
      </c>
      <c r="D1201" s="316">
        <v>0</v>
      </c>
      <c r="E1201" s="312"/>
    </row>
    <row r="1202" ht="32.1" customHeight="1" spans="1:5">
      <c r="A1202" s="431" t="s">
        <v>2139</v>
      </c>
      <c r="B1202" s="315" t="s">
        <v>2140</v>
      </c>
      <c r="C1202" s="316">
        <v>0</v>
      </c>
      <c r="D1202" s="316">
        <v>0</v>
      </c>
      <c r="E1202" s="312"/>
    </row>
    <row r="1203" ht="32.1" customHeight="1" spans="1:5">
      <c r="A1203" s="431" t="s">
        <v>2141</v>
      </c>
      <c r="B1203" s="315" t="s">
        <v>2142</v>
      </c>
      <c r="C1203" s="316">
        <v>0</v>
      </c>
      <c r="D1203" s="316">
        <v>0</v>
      </c>
      <c r="E1203" s="312"/>
    </row>
    <row r="1204" ht="32.1" customHeight="1" spans="1:5">
      <c r="A1204" s="431" t="s">
        <v>2143</v>
      </c>
      <c r="B1204" s="315" t="s">
        <v>2144</v>
      </c>
      <c r="C1204" s="316">
        <v>0</v>
      </c>
      <c r="D1204" s="316">
        <v>0</v>
      </c>
      <c r="E1204" s="312"/>
    </row>
    <row r="1205" ht="32.1" customHeight="1" spans="1:5">
      <c r="A1205" s="431" t="s">
        <v>2145</v>
      </c>
      <c r="B1205" s="315" t="s">
        <v>2146</v>
      </c>
      <c r="C1205" s="316"/>
      <c r="D1205" s="316"/>
      <c r="E1205" s="312"/>
    </row>
    <row r="1206" ht="32.1" customHeight="1" spans="1:5">
      <c r="A1206" s="431" t="s">
        <v>2147</v>
      </c>
      <c r="B1206" s="315" t="s">
        <v>157</v>
      </c>
      <c r="C1206" s="316">
        <v>295</v>
      </c>
      <c r="D1206" s="316">
        <v>317</v>
      </c>
      <c r="E1206" s="312">
        <f t="shared" ref="E1206:E1209" si="75">(D1206-C1206)/C1206</f>
        <v>0.075</v>
      </c>
    </row>
    <row r="1207" ht="32.1" customHeight="1" spans="1:5">
      <c r="A1207" s="431" t="s">
        <v>2148</v>
      </c>
      <c r="B1207" s="315" t="s">
        <v>2149</v>
      </c>
      <c r="C1207" s="316">
        <v>214</v>
      </c>
      <c r="D1207" s="316">
        <v>46</v>
      </c>
      <c r="E1207" s="312"/>
    </row>
    <row r="1208" ht="32.1" customHeight="1" spans="1:5">
      <c r="A1208" s="430" t="s">
        <v>2150</v>
      </c>
      <c r="B1208" s="310" t="s">
        <v>2151</v>
      </c>
      <c r="C1208" s="311">
        <f>SUM(C1209:C1222)</f>
        <v>99</v>
      </c>
      <c r="D1208" s="311">
        <f>SUM(D1209:D1222)</f>
        <v>156</v>
      </c>
      <c r="E1208" s="312">
        <f t="shared" si="75"/>
        <v>0.576</v>
      </c>
    </row>
    <row r="1209" ht="32.1" customHeight="1" spans="1:5">
      <c r="A1209" s="431" t="s">
        <v>2152</v>
      </c>
      <c r="B1209" s="315" t="s">
        <v>139</v>
      </c>
      <c r="C1209" s="316">
        <v>32</v>
      </c>
      <c r="D1209" s="432">
        <v>23</v>
      </c>
      <c r="E1209" s="312">
        <f t="shared" si="75"/>
        <v>-0.281</v>
      </c>
    </row>
    <row r="1210" ht="32.1" customHeight="1" spans="1:5">
      <c r="A1210" s="431" t="s">
        <v>2153</v>
      </c>
      <c r="B1210" s="315" t="s">
        <v>141</v>
      </c>
      <c r="C1210" s="316">
        <v>0</v>
      </c>
      <c r="D1210" s="432">
        <v>0</v>
      </c>
      <c r="E1210" s="312"/>
    </row>
    <row r="1211" ht="32.1" customHeight="1" spans="1:5">
      <c r="A1211" s="431" t="s">
        <v>2154</v>
      </c>
      <c r="B1211" s="315" t="s">
        <v>143</v>
      </c>
      <c r="C1211" s="316">
        <v>0</v>
      </c>
      <c r="D1211" s="432">
        <v>0</v>
      </c>
      <c r="E1211" s="312"/>
    </row>
    <row r="1212" ht="32.1" customHeight="1" spans="1:5">
      <c r="A1212" s="431" t="s">
        <v>2155</v>
      </c>
      <c r="B1212" s="315" t="s">
        <v>2156</v>
      </c>
      <c r="C1212" s="316">
        <v>67</v>
      </c>
      <c r="D1212" s="432">
        <v>76</v>
      </c>
      <c r="E1212" s="312">
        <f>(D1212-C1212)/C1212</f>
        <v>0.134</v>
      </c>
    </row>
    <row r="1213" ht="32.1" customHeight="1" spans="1:5">
      <c r="A1213" s="431" t="s">
        <v>2157</v>
      </c>
      <c r="B1213" s="315" t="s">
        <v>2158</v>
      </c>
      <c r="C1213" s="316"/>
      <c r="D1213" s="432">
        <v>20</v>
      </c>
      <c r="E1213" s="312"/>
    </row>
    <row r="1214" ht="32.1" customHeight="1" spans="1:5">
      <c r="A1214" s="431" t="s">
        <v>2159</v>
      </c>
      <c r="B1214" s="315" t="s">
        <v>2160</v>
      </c>
      <c r="C1214" s="316"/>
      <c r="D1214" s="316"/>
      <c r="E1214" s="312"/>
    </row>
    <row r="1215" ht="32.1" customHeight="1" spans="1:5">
      <c r="A1215" s="431" t="s">
        <v>2161</v>
      </c>
      <c r="B1215" s="315" t="s">
        <v>2162</v>
      </c>
      <c r="C1215" s="316"/>
      <c r="D1215" s="316"/>
      <c r="E1215" s="312"/>
    </row>
    <row r="1216" ht="32.1" customHeight="1" spans="1:5">
      <c r="A1216" s="431" t="s">
        <v>2163</v>
      </c>
      <c r="B1216" s="315" t="s">
        <v>2164</v>
      </c>
      <c r="C1216" s="316"/>
      <c r="D1216" s="316"/>
      <c r="E1216" s="312" t="e">
        <f>(D1216-C1216)/C1216</f>
        <v>#DIV/0!</v>
      </c>
    </row>
    <row r="1217" ht="32.1" customHeight="1" spans="1:5">
      <c r="A1217" s="431" t="s">
        <v>2165</v>
      </c>
      <c r="B1217" s="315" t="s">
        <v>2166</v>
      </c>
      <c r="C1217" s="316">
        <v>0</v>
      </c>
      <c r="D1217" s="316">
        <v>37</v>
      </c>
      <c r="E1217" s="312"/>
    </row>
    <row r="1218" ht="32.1" customHeight="1" spans="1:5">
      <c r="A1218" s="431" t="s">
        <v>2167</v>
      </c>
      <c r="B1218" s="315" t="s">
        <v>2168</v>
      </c>
      <c r="C1218" s="316">
        <v>0</v>
      </c>
      <c r="D1218" s="316">
        <v>0</v>
      </c>
      <c r="E1218" s="312"/>
    </row>
    <row r="1219" ht="32.1" customHeight="1" spans="1:5">
      <c r="A1219" s="431" t="s">
        <v>2169</v>
      </c>
      <c r="B1219" s="315" t="s">
        <v>2170</v>
      </c>
      <c r="C1219" s="316">
        <v>0</v>
      </c>
      <c r="D1219" s="316">
        <v>0</v>
      </c>
      <c r="E1219" s="312"/>
    </row>
    <row r="1220" ht="32.1" customHeight="1" spans="1:5">
      <c r="A1220" s="431" t="s">
        <v>2171</v>
      </c>
      <c r="B1220" s="315" t="s">
        <v>2172</v>
      </c>
      <c r="C1220" s="316">
        <v>0</v>
      </c>
      <c r="D1220" s="316">
        <v>0</v>
      </c>
      <c r="E1220" s="312"/>
    </row>
    <row r="1221" ht="32.1" customHeight="1" spans="1:5">
      <c r="A1221" s="431" t="s">
        <v>2173</v>
      </c>
      <c r="B1221" s="315" t="s">
        <v>2174</v>
      </c>
      <c r="C1221" s="316">
        <v>0</v>
      </c>
      <c r="D1221" s="316">
        <v>0</v>
      </c>
      <c r="E1221" s="312"/>
    </row>
    <row r="1222" ht="32.1" customHeight="1" spans="1:5">
      <c r="A1222" s="431" t="s">
        <v>2175</v>
      </c>
      <c r="B1222" s="315" t="s">
        <v>2176</v>
      </c>
      <c r="C1222" s="316">
        <v>0</v>
      </c>
      <c r="D1222" s="316">
        <v>0</v>
      </c>
      <c r="E1222" s="312"/>
    </row>
    <row r="1223" ht="32.1" customHeight="1" spans="1:5">
      <c r="A1223" s="430" t="s">
        <v>2177</v>
      </c>
      <c r="B1223" s="310" t="s">
        <v>2178</v>
      </c>
      <c r="C1223" s="311"/>
      <c r="D1223" s="311"/>
      <c r="E1223" s="312"/>
    </row>
    <row r="1224" ht="32.1" customHeight="1" spans="1:5">
      <c r="A1224" s="315">
        <v>2209999</v>
      </c>
      <c r="B1224" s="315" t="s">
        <v>2179</v>
      </c>
      <c r="C1224" s="316"/>
      <c r="D1224" s="316"/>
      <c r="E1224" s="312"/>
    </row>
    <row r="1225" ht="32.1" customHeight="1" spans="1:5">
      <c r="A1225" s="310" t="s">
        <v>2180</v>
      </c>
      <c r="B1225" s="441" t="s">
        <v>526</v>
      </c>
      <c r="C1225" s="442"/>
      <c r="D1225" s="442"/>
      <c r="E1225" s="312"/>
    </row>
    <row r="1226" ht="32.1" customHeight="1" spans="1:5">
      <c r="A1226" s="430" t="s">
        <v>106</v>
      </c>
      <c r="B1226" s="310" t="s">
        <v>107</v>
      </c>
      <c r="C1226" s="311">
        <f>C1227+C1238+C1242</f>
        <v>19227</v>
      </c>
      <c r="D1226" s="311">
        <f>D1227+D1238+D1242</f>
        <v>22495</v>
      </c>
      <c r="E1226" s="312">
        <f t="shared" ref="E1226:E1230" si="76">(D1226-C1226)/C1226</f>
        <v>0.17</v>
      </c>
    </row>
    <row r="1227" ht="32.1" customHeight="1" spans="1:5">
      <c r="A1227" s="430" t="s">
        <v>2181</v>
      </c>
      <c r="B1227" s="310" t="s">
        <v>2182</v>
      </c>
      <c r="C1227" s="311">
        <f>SUM(C1228:C1237)</f>
        <v>8859</v>
      </c>
      <c r="D1227" s="311">
        <f>SUM(D1228:D1237)</f>
        <v>12063</v>
      </c>
      <c r="E1227" s="312">
        <f t="shared" si="76"/>
        <v>0.362</v>
      </c>
    </row>
    <row r="1228" ht="32.1" customHeight="1" spans="1:5">
      <c r="A1228" s="431" t="s">
        <v>2183</v>
      </c>
      <c r="B1228" s="315" t="s">
        <v>2184</v>
      </c>
      <c r="C1228" s="316">
        <v>0</v>
      </c>
      <c r="D1228" s="436">
        <v>0</v>
      </c>
      <c r="E1228" s="312"/>
    </row>
    <row r="1229" ht="32.1" customHeight="1" spans="1:5">
      <c r="A1229" s="431" t="s">
        <v>2185</v>
      </c>
      <c r="B1229" s="315" t="s">
        <v>2186</v>
      </c>
      <c r="C1229" s="316">
        <v>0</v>
      </c>
      <c r="D1229" s="436">
        <v>0</v>
      </c>
      <c r="E1229" s="312"/>
    </row>
    <row r="1230" ht="32.1" customHeight="1" spans="1:5">
      <c r="A1230" s="431" t="s">
        <v>2187</v>
      </c>
      <c r="B1230" s="315" t="s">
        <v>2188</v>
      </c>
      <c r="C1230" s="316">
        <v>1379</v>
      </c>
      <c r="D1230" s="438">
        <v>5348</v>
      </c>
      <c r="E1230" s="312">
        <f t="shared" si="76"/>
        <v>2.878</v>
      </c>
    </row>
    <row r="1231" ht="32.1" customHeight="1" spans="1:5">
      <c r="A1231" s="431" t="s">
        <v>2189</v>
      </c>
      <c r="B1231" s="315" t="s">
        <v>2190</v>
      </c>
      <c r="C1231" s="316">
        <v>0</v>
      </c>
      <c r="D1231" s="436">
        <v>0</v>
      </c>
      <c r="E1231" s="312"/>
    </row>
    <row r="1232" ht="32.1" customHeight="1" spans="1:5">
      <c r="A1232" s="431" t="s">
        <v>2191</v>
      </c>
      <c r="B1232" s="315" t="s">
        <v>2192</v>
      </c>
      <c r="C1232" s="316">
        <v>110</v>
      </c>
      <c r="D1232" s="436">
        <v>667</v>
      </c>
      <c r="E1232" s="312">
        <f t="shared" ref="E1232:E1235" si="77">(D1232-C1232)/C1232</f>
        <v>5.064</v>
      </c>
    </row>
    <row r="1233" ht="32.1" customHeight="1" spans="1:5">
      <c r="A1233" s="431" t="s">
        <v>2193</v>
      </c>
      <c r="B1233" s="315" t="s">
        <v>2194</v>
      </c>
      <c r="C1233" s="316">
        <v>200</v>
      </c>
      <c r="D1233" s="436">
        <v>0</v>
      </c>
      <c r="E1233" s="312">
        <f t="shared" si="77"/>
        <v>-1</v>
      </c>
    </row>
    <row r="1234" ht="32.1" customHeight="1" spans="1:5">
      <c r="A1234" s="431" t="s">
        <v>2195</v>
      </c>
      <c r="B1234" s="315" t="s">
        <v>2196</v>
      </c>
      <c r="C1234" s="316">
        <v>37</v>
      </c>
      <c r="D1234" s="436">
        <v>1</v>
      </c>
      <c r="E1234" s="312">
        <f t="shared" si="77"/>
        <v>-0.973</v>
      </c>
    </row>
    <row r="1235" ht="32.1" customHeight="1" spans="1:5">
      <c r="A1235" s="431" t="s">
        <v>2197</v>
      </c>
      <c r="B1235" s="315" t="s">
        <v>2198</v>
      </c>
      <c r="C1235" s="316">
        <v>1546</v>
      </c>
      <c r="D1235" s="438">
        <v>3949</v>
      </c>
      <c r="E1235" s="312">
        <f t="shared" si="77"/>
        <v>1.554</v>
      </c>
    </row>
    <row r="1236" ht="32.1" customHeight="1" spans="1:5">
      <c r="A1236" s="431" t="s">
        <v>2199</v>
      </c>
      <c r="B1236" s="315" t="s">
        <v>2200</v>
      </c>
      <c r="C1236" s="316">
        <v>0</v>
      </c>
      <c r="D1236" s="436">
        <v>0</v>
      </c>
      <c r="E1236" s="312"/>
    </row>
    <row r="1237" ht="32.1" customHeight="1" spans="1:5">
      <c r="A1237" s="431" t="s">
        <v>2201</v>
      </c>
      <c r="B1237" s="315" t="s">
        <v>2202</v>
      </c>
      <c r="C1237" s="316">
        <v>5587</v>
      </c>
      <c r="D1237" s="436">
        <v>2098</v>
      </c>
      <c r="E1237" s="312"/>
    </row>
    <row r="1238" ht="32.1" customHeight="1" spans="1:5">
      <c r="A1238" s="430" t="s">
        <v>2203</v>
      </c>
      <c r="B1238" s="310" t="s">
        <v>2204</v>
      </c>
      <c r="C1238" s="311">
        <f>SUM(C1239:C1241)</f>
        <v>10368</v>
      </c>
      <c r="D1238" s="311">
        <f>SUM(D1239:D1241)</f>
        <v>10432</v>
      </c>
      <c r="E1238" s="312">
        <f>(D1238-C1238)/C1238</f>
        <v>0.006</v>
      </c>
    </row>
    <row r="1239" ht="32.1" customHeight="1" spans="1:5">
      <c r="A1239" s="431" t="s">
        <v>2205</v>
      </c>
      <c r="B1239" s="315" t="s">
        <v>2206</v>
      </c>
      <c r="C1239" s="316">
        <v>10368</v>
      </c>
      <c r="D1239" s="316">
        <v>10432</v>
      </c>
      <c r="E1239" s="312">
        <f>(D1239-C1239)/C1239</f>
        <v>0.006</v>
      </c>
    </row>
    <row r="1240" ht="32.1" customHeight="1" spans="1:5">
      <c r="A1240" s="431" t="s">
        <v>2207</v>
      </c>
      <c r="B1240" s="315" t="s">
        <v>2208</v>
      </c>
      <c r="C1240" s="316">
        <v>0</v>
      </c>
      <c r="D1240" s="316">
        <v>0</v>
      </c>
      <c r="E1240" s="312"/>
    </row>
    <row r="1241" ht="32.1" customHeight="1" spans="1:5">
      <c r="A1241" s="431" t="s">
        <v>2209</v>
      </c>
      <c r="B1241" s="315" t="s">
        <v>2210</v>
      </c>
      <c r="C1241" s="316"/>
      <c r="D1241" s="316"/>
      <c r="E1241" s="312"/>
    </row>
    <row r="1242" ht="32.1" customHeight="1" spans="1:5">
      <c r="A1242" s="430" t="s">
        <v>2211</v>
      </c>
      <c r="B1242" s="310" t="s">
        <v>2212</v>
      </c>
      <c r="C1242" s="311"/>
      <c r="D1242" s="311"/>
      <c r="E1242" s="312"/>
    </row>
    <row r="1243" ht="32.1" customHeight="1" spans="1:5">
      <c r="A1243" s="431" t="s">
        <v>2213</v>
      </c>
      <c r="B1243" s="315" t="s">
        <v>2214</v>
      </c>
      <c r="C1243" s="316">
        <v>0</v>
      </c>
      <c r="D1243" s="316">
        <v>0</v>
      </c>
      <c r="E1243" s="312"/>
    </row>
    <row r="1244" ht="32.1" customHeight="1" spans="1:5">
      <c r="A1244" s="431" t="s">
        <v>2215</v>
      </c>
      <c r="B1244" s="315" t="s">
        <v>2216</v>
      </c>
      <c r="C1244" s="316"/>
      <c r="D1244" s="316"/>
      <c r="E1244" s="312"/>
    </row>
    <row r="1245" ht="32.1" customHeight="1" spans="1:5">
      <c r="A1245" s="431" t="s">
        <v>2217</v>
      </c>
      <c r="B1245" s="315" t="s">
        <v>2218</v>
      </c>
      <c r="C1245" s="316">
        <v>0</v>
      </c>
      <c r="D1245" s="316">
        <v>0</v>
      </c>
      <c r="E1245" s="312"/>
    </row>
    <row r="1246" ht="32.1" customHeight="1" spans="1:5">
      <c r="A1246" s="440" t="s">
        <v>2219</v>
      </c>
      <c r="B1246" s="446" t="s">
        <v>526</v>
      </c>
      <c r="C1246" s="442"/>
      <c r="D1246" s="442"/>
      <c r="E1246" s="312"/>
    </row>
    <row r="1247" ht="32.1" customHeight="1" spans="1:5">
      <c r="A1247" s="430" t="s">
        <v>108</v>
      </c>
      <c r="B1247" s="310" t="s">
        <v>109</v>
      </c>
      <c r="C1247" s="311">
        <f>C1248+C1266+C1280+C1286+C1292</f>
        <v>350</v>
      </c>
      <c r="D1247" s="311">
        <f>D1248+D1266+D1280+D1286+D1292</f>
        <v>274</v>
      </c>
      <c r="E1247" s="312">
        <f t="shared" ref="E1247:E1250" si="78">(D1247-C1247)/C1247</f>
        <v>-0.217</v>
      </c>
    </row>
    <row r="1248" ht="32.1" customHeight="1" spans="1:5">
      <c r="A1248" s="430" t="s">
        <v>2220</v>
      </c>
      <c r="B1248" s="310" t="s">
        <v>2221</v>
      </c>
      <c r="C1248" s="311">
        <f>SUM(C1249:C1265)</f>
        <v>350</v>
      </c>
      <c r="D1248" s="311">
        <f>SUM(D1249:D1265)</f>
        <v>260</v>
      </c>
      <c r="E1248" s="312">
        <f t="shared" si="78"/>
        <v>-0.257</v>
      </c>
    </row>
    <row r="1249" ht="32.1" customHeight="1" spans="1:5">
      <c r="A1249" s="431" t="s">
        <v>2222</v>
      </c>
      <c r="B1249" s="315" t="s">
        <v>139</v>
      </c>
      <c r="C1249" s="316">
        <v>108</v>
      </c>
      <c r="D1249" s="316">
        <v>86</v>
      </c>
      <c r="E1249" s="312">
        <f t="shared" si="78"/>
        <v>-0.204</v>
      </c>
    </row>
    <row r="1250" ht="32.1" customHeight="1" spans="1:5">
      <c r="A1250" s="431" t="s">
        <v>2223</v>
      </c>
      <c r="B1250" s="315" t="s">
        <v>141</v>
      </c>
      <c r="C1250" s="316">
        <v>18</v>
      </c>
      <c r="D1250" s="316">
        <v>12</v>
      </c>
      <c r="E1250" s="312">
        <f t="shared" si="78"/>
        <v>-0.333</v>
      </c>
    </row>
    <row r="1251" ht="32.1" customHeight="1" spans="1:5">
      <c r="A1251" s="431" t="s">
        <v>2224</v>
      </c>
      <c r="B1251" s="315" t="s">
        <v>143</v>
      </c>
      <c r="C1251" s="316"/>
      <c r="D1251" s="316"/>
      <c r="E1251" s="312"/>
    </row>
    <row r="1252" ht="32.1" customHeight="1" spans="1:5">
      <c r="A1252" s="431" t="s">
        <v>2225</v>
      </c>
      <c r="B1252" s="315" t="s">
        <v>2226</v>
      </c>
      <c r="C1252" s="316">
        <v>0</v>
      </c>
      <c r="D1252" s="316">
        <v>0</v>
      </c>
      <c r="E1252" s="312"/>
    </row>
    <row r="1253" ht="32.1" customHeight="1" spans="1:5">
      <c r="A1253" s="431" t="s">
        <v>2227</v>
      </c>
      <c r="B1253" s="315" t="s">
        <v>2228</v>
      </c>
      <c r="C1253" s="316">
        <v>0</v>
      </c>
      <c r="D1253" s="316">
        <v>0</v>
      </c>
      <c r="E1253" s="312"/>
    </row>
    <row r="1254" ht="32.1" customHeight="1" spans="1:5">
      <c r="A1254" s="431" t="s">
        <v>2229</v>
      </c>
      <c r="B1254" s="315" t="s">
        <v>2230</v>
      </c>
      <c r="C1254" s="316"/>
      <c r="D1254" s="316"/>
      <c r="E1254" s="312"/>
    </row>
    <row r="1255" ht="32.1" customHeight="1" spans="1:5">
      <c r="A1255" s="431" t="s">
        <v>2231</v>
      </c>
      <c r="B1255" s="315" t="s">
        <v>2232</v>
      </c>
      <c r="C1255" s="316">
        <v>0</v>
      </c>
      <c r="D1255" s="316">
        <v>0</v>
      </c>
      <c r="E1255" s="312"/>
    </row>
    <row r="1256" ht="32.1" customHeight="1" spans="1:5">
      <c r="A1256" s="431" t="s">
        <v>2233</v>
      </c>
      <c r="B1256" s="315" t="s">
        <v>2234</v>
      </c>
      <c r="C1256" s="316"/>
      <c r="D1256" s="316"/>
      <c r="E1256" s="312"/>
    </row>
    <row r="1257" ht="32.1" customHeight="1" spans="1:5">
      <c r="A1257" s="431" t="s">
        <v>2235</v>
      </c>
      <c r="B1257" s="315" t="s">
        <v>2236</v>
      </c>
      <c r="C1257" s="316">
        <v>0</v>
      </c>
      <c r="D1257" s="316">
        <v>0</v>
      </c>
      <c r="E1257" s="312"/>
    </row>
    <row r="1258" ht="32.1" customHeight="1" spans="1:5">
      <c r="A1258" s="431" t="s">
        <v>2237</v>
      </c>
      <c r="B1258" s="315" t="s">
        <v>2238</v>
      </c>
      <c r="C1258" s="316">
        <v>0</v>
      </c>
      <c r="D1258" s="316">
        <v>0</v>
      </c>
      <c r="E1258" s="312"/>
    </row>
    <row r="1259" ht="32.1" customHeight="1" spans="1:5">
      <c r="A1259" s="431" t="s">
        <v>2239</v>
      </c>
      <c r="B1259" s="315" t="s">
        <v>2240</v>
      </c>
      <c r="C1259" s="316">
        <v>221</v>
      </c>
      <c r="D1259" s="316">
        <v>152</v>
      </c>
      <c r="E1259" s="312">
        <f>(D1259-C1259)/C1259</f>
        <v>-0.312</v>
      </c>
    </row>
    <row r="1260" ht="32.1" customHeight="1" spans="1:5">
      <c r="A1260" s="431" t="s">
        <v>2241</v>
      </c>
      <c r="B1260" s="315" t="s">
        <v>2242</v>
      </c>
      <c r="C1260" s="316">
        <v>0</v>
      </c>
      <c r="D1260" s="316">
        <v>0</v>
      </c>
      <c r="E1260" s="312"/>
    </row>
    <row r="1261" ht="32.1" customHeight="1" spans="1:5">
      <c r="A1261" s="437">
        <v>2220119</v>
      </c>
      <c r="B1261" s="451" t="s">
        <v>2243</v>
      </c>
      <c r="C1261" s="316">
        <v>0</v>
      </c>
      <c r="D1261" s="316">
        <v>0</v>
      </c>
      <c r="E1261" s="312"/>
    </row>
    <row r="1262" ht="32.1" customHeight="1" spans="1:5">
      <c r="A1262" s="437">
        <v>2220120</v>
      </c>
      <c r="B1262" s="451" t="s">
        <v>2244</v>
      </c>
      <c r="C1262" s="316">
        <v>0</v>
      </c>
      <c r="D1262" s="316">
        <v>0</v>
      </c>
      <c r="E1262" s="312"/>
    </row>
    <row r="1263" ht="32.1" customHeight="1" spans="1:5">
      <c r="A1263" s="437">
        <v>2220121</v>
      </c>
      <c r="B1263" s="451" t="s">
        <v>2245</v>
      </c>
      <c r="C1263" s="316"/>
      <c r="D1263" s="316"/>
      <c r="E1263" s="312"/>
    </row>
    <row r="1264" ht="32.1" customHeight="1" spans="1:5">
      <c r="A1264" s="431" t="s">
        <v>2246</v>
      </c>
      <c r="B1264" s="315" t="s">
        <v>157</v>
      </c>
      <c r="C1264" s="316"/>
      <c r="D1264" s="316"/>
      <c r="E1264" s="312"/>
    </row>
    <row r="1265" ht="32.1" customHeight="1" spans="1:5">
      <c r="A1265" s="431" t="s">
        <v>2247</v>
      </c>
      <c r="B1265" s="315" t="s">
        <v>2248</v>
      </c>
      <c r="C1265" s="316">
        <v>3</v>
      </c>
      <c r="D1265" s="316">
        <v>10</v>
      </c>
      <c r="E1265" s="312"/>
    </row>
    <row r="1266" ht="32.1" customHeight="1" spans="1:5">
      <c r="A1266" s="430" t="s">
        <v>2249</v>
      </c>
      <c r="B1266" s="310" t="s">
        <v>2250</v>
      </c>
      <c r="C1266" s="311"/>
      <c r="D1266" s="311"/>
      <c r="E1266" s="312"/>
    </row>
    <row r="1267" ht="32.1" customHeight="1" spans="1:5">
      <c r="A1267" s="431" t="s">
        <v>2251</v>
      </c>
      <c r="B1267" s="315" t="s">
        <v>139</v>
      </c>
      <c r="C1267" s="316">
        <v>0</v>
      </c>
      <c r="D1267" s="316">
        <v>0</v>
      </c>
      <c r="E1267" s="312"/>
    </row>
    <row r="1268" ht="32.1" customHeight="1" spans="1:5">
      <c r="A1268" s="431" t="s">
        <v>2252</v>
      </c>
      <c r="B1268" s="315" t="s">
        <v>141</v>
      </c>
      <c r="C1268" s="316">
        <v>0</v>
      </c>
      <c r="D1268" s="316">
        <v>0</v>
      </c>
      <c r="E1268" s="312"/>
    </row>
    <row r="1269" ht="32.1" customHeight="1" spans="1:5">
      <c r="A1269" s="431" t="s">
        <v>2253</v>
      </c>
      <c r="B1269" s="315" t="s">
        <v>143</v>
      </c>
      <c r="C1269" s="316">
        <v>0</v>
      </c>
      <c r="D1269" s="316">
        <v>0</v>
      </c>
      <c r="E1269" s="312"/>
    </row>
    <row r="1270" ht="32.1" customHeight="1" spans="1:5">
      <c r="A1270" s="431" t="s">
        <v>2254</v>
      </c>
      <c r="B1270" s="315" t="s">
        <v>2255</v>
      </c>
      <c r="C1270" s="316">
        <v>0</v>
      </c>
      <c r="D1270" s="316">
        <v>0</v>
      </c>
      <c r="E1270" s="312"/>
    </row>
    <row r="1271" ht="32.1" customHeight="1" spans="1:5">
      <c r="A1271" s="431" t="s">
        <v>2256</v>
      </c>
      <c r="B1271" s="315" t="s">
        <v>2257</v>
      </c>
      <c r="C1271" s="316">
        <v>0</v>
      </c>
      <c r="D1271" s="316">
        <v>0</v>
      </c>
      <c r="E1271" s="312"/>
    </row>
    <row r="1272" ht="32.1" customHeight="1" spans="1:5">
      <c r="A1272" s="431" t="s">
        <v>2258</v>
      </c>
      <c r="B1272" s="315" t="s">
        <v>2259</v>
      </c>
      <c r="C1272" s="316">
        <v>0</v>
      </c>
      <c r="D1272" s="316">
        <v>0</v>
      </c>
      <c r="E1272" s="312"/>
    </row>
    <row r="1273" ht="32.1" customHeight="1" spans="1:5">
      <c r="A1273" s="431" t="s">
        <v>2260</v>
      </c>
      <c r="B1273" s="315" t="s">
        <v>2261</v>
      </c>
      <c r="C1273" s="316">
        <v>0</v>
      </c>
      <c r="D1273" s="316">
        <v>0</v>
      </c>
      <c r="E1273" s="312"/>
    </row>
    <row r="1274" ht="32.1" customHeight="1" spans="1:5">
      <c r="A1274" s="431" t="s">
        <v>2262</v>
      </c>
      <c r="B1274" s="315" t="s">
        <v>2263</v>
      </c>
      <c r="C1274" s="316">
        <v>0</v>
      </c>
      <c r="D1274" s="316">
        <v>0</v>
      </c>
      <c r="E1274" s="312"/>
    </row>
    <row r="1275" ht="32.1" customHeight="1" spans="1:5">
      <c r="A1275" s="431" t="s">
        <v>2264</v>
      </c>
      <c r="B1275" s="315" t="s">
        <v>2265</v>
      </c>
      <c r="C1275" s="316">
        <v>0</v>
      </c>
      <c r="D1275" s="316">
        <v>0</v>
      </c>
      <c r="E1275" s="312"/>
    </row>
    <row r="1276" ht="32.1" customHeight="1" spans="1:5">
      <c r="A1276" s="431" t="s">
        <v>2266</v>
      </c>
      <c r="B1276" s="315" t="s">
        <v>2267</v>
      </c>
      <c r="C1276" s="316">
        <v>0</v>
      </c>
      <c r="D1276" s="316">
        <v>0</v>
      </c>
      <c r="E1276" s="312"/>
    </row>
    <row r="1277" ht="32.1" customHeight="1" spans="1:5">
      <c r="A1277" s="431" t="s">
        <v>2268</v>
      </c>
      <c r="B1277" s="315" t="s">
        <v>2269</v>
      </c>
      <c r="C1277" s="316">
        <v>0</v>
      </c>
      <c r="D1277" s="316">
        <v>0</v>
      </c>
      <c r="E1277" s="312"/>
    </row>
    <row r="1278" ht="32.1" customHeight="1" spans="1:5">
      <c r="A1278" s="431" t="s">
        <v>2270</v>
      </c>
      <c r="B1278" s="315" t="s">
        <v>157</v>
      </c>
      <c r="C1278" s="316"/>
      <c r="D1278" s="316"/>
      <c r="E1278" s="312"/>
    </row>
    <row r="1279" ht="32.1" customHeight="1" spans="1:5">
      <c r="A1279" s="431" t="s">
        <v>2271</v>
      </c>
      <c r="B1279" s="315" t="s">
        <v>2272</v>
      </c>
      <c r="C1279" s="316"/>
      <c r="D1279" s="316"/>
      <c r="E1279" s="312"/>
    </row>
    <row r="1280" ht="32.1" customHeight="1" spans="1:5">
      <c r="A1280" s="430" t="s">
        <v>2273</v>
      </c>
      <c r="B1280" s="310" t="s">
        <v>2274</v>
      </c>
      <c r="C1280" s="311">
        <f>SUM(C1281:C1285)</f>
        <v>0</v>
      </c>
      <c r="D1280" s="311">
        <f>SUM(D1281:D1285)</f>
        <v>0</v>
      </c>
      <c r="E1280" s="312"/>
    </row>
    <row r="1281" ht="32.1" customHeight="1" spans="1:5">
      <c r="A1281" s="431" t="s">
        <v>2275</v>
      </c>
      <c r="B1281" s="315" t="s">
        <v>2276</v>
      </c>
      <c r="C1281" s="316">
        <v>0</v>
      </c>
      <c r="D1281" s="316">
        <v>0</v>
      </c>
      <c r="E1281" s="312"/>
    </row>
    <row r="1282" ht="32.1" customHeight="1" spans="1:5">
      <c r="A1282" s="431" t="s">
        <v>2277</v>
      </c>
      <c r="B1282" s="315" t="s">
        <v>2278</v>
      </c>
      <c r="C1282" s="316">
        <v>0</v>
      </c>
      <c r="D1282" s="316">
        <v>0</v>
      </c>
      <c r="E1282" s="312"/>
    </row>
    <row r="1283" ht="32.1" customHeight="1" spans="1:5">
      <c r="A1283" s="431" t="s">
        <v>2279</v>
      </c>
      <c r="B1283" s="315" t="s">
        <v>2280</v>
      </c>
      <c r="C1283" s="316">
        <v>0</v>
      </c>
      <c r="D1283" s="316">
        <v>0</v>
      </c>
      <c r="E1283" s="312"/>
    </row>
    <row r="1284" ht="32.1" customHeight="1" spans="1:5">
      <c r="A1284" s="437">
        <v>2220305</v>
      </c>
      <c r="B1284" s="451" t="s">
        <v>2281</v>
      </c>
      <c r="C1284" s="316">
        <v>0</v>
      </c>
      <c r="D1284" s="316">
        <v>0</v>
      </c>
      <c r="E1284" s="312"/>
    </row>
    <row r="1285" ht="32.1" customHeight="1" spans="1:5">
      <c r="A1285" s="431" t="s">
        <v>2282</v>
      </c>
      <c r="B1285" s="315" t="s">
        <v>2283</v>
      </c>
      <c r="C1285" s="316">
        <v>0</v>
      </c>
      <c r="D1285" s="316">
        <v>0</v>
      </c>
      <c r="E1285" s="312"/>
    </row>
    <row r="1286" ht="32.1" customHeight="1" spans="1:5">
      <c r="A1286" s="430" t="s">
        <v>2284</v>
      </c>
      <c r="B1286" s="310" t="s">
        <v>2285</v>
      </c>
      <c r="C1286" s="311">
        <f>SUM(C1287:C1291)</f>
        <v>0</v>
      </c>
      <c r="D1286" s="311">
        <f>SUM(D1287:D1291)</f>
        <v>14</v>
      </c>
      <c r="E1286" s="312" t="e">
        <f>(D1286-C1286)/C1286</f>
        <v>#DIV/0!</v>
      </c>
    </row>
    <row r="1287" ht="32.1" customHeight="1" spans="1:5">
      <c r="A1287" s="431" t="s">
        <v>2286</v>
      </c>
      <c r="B1287" s="315" t="s">
        <v>2287</v>
      </c>
      <c r="C1287" s="316"/>
      <c r="D1287" s="316">
        <v>14</v>
      </c>
      <c r="E1287" s="312" t="e">
        <f>(D1287-C1287)/C1287</f>
        <v>#DIV/0!</v>
      </c>
    </row>
    <row r="1288" ht="32.1" customHeight="1" spans="1:5">
      <c r="A1288" s="431" t="s">
        <v>2288</v>
      </c>
      <c r="B1288" s="315" t="s">
        <v>2289</v>
      </c>
      <c r="C1288" s="316">
        <v>0</v>
      </c>
      <c r="D1288" s="316">
        <v>0</v>
      </c>
      <c r="E1288" s="312"/>
    </row>
    <row r="1289" ht="32.1" customHeight="1" spans="1:5">
      <c r="A1289" s="431" t="s">
        <v>2290</v>
      </c>
      <c r="B1289" s="315" t="s">
        <v>2291</v>
      </c>
      <c r="C1289" s="316">
        <v>0</v>
      </c>
      <c r="D1289" s="316">
        <v>0</v>
      </c>
      <c r="E1289" s="312"/>
    </row>
    <row r="1290" ht="32.1" customHeight="1" spans="1:5">
      <c r="A1290" s="431" t="s">
        <v>2292</v>
      </c>
      <c r="B1290" s="315" t="s">
        <v>2293</v>
      </c>
      <c r="C1290" s="316">
        <v>0</v>
      </c>
      <c r="D1290" s="316">
        <v>0</v>
      </c>
      <c r="E1290" s="312"/>
    </row>
    <row r="1291" ht="32.1" customHeight="1" spans="1:5">
      <c r="A1291" s="431" t="s">
        <v>2294</v>
      </c>
      <c r="B1291" s="315" t="s">
        <v>2295</v>
      </c>
      <c r="C1291" s="316">
        <v>0</v>
      </c>
      <c r="D1291" s="316">
        <v>0</v>
      </c>
      <c r="E1291" s="312"/>
    </row>
    <row r="1292" ht="32.1" customHeight="1" spans="1:5">
      <c r="A1292" s="430" t="s">
        <v>2296</v>
      </c>
      <c r="B1292" s="310" t="s">
        <v>2297</v>
      </c>
      <c r="C1292" s="311"/>
      <c r="D1292" s="311"/>
      <c r="E1292" s="312"/>
    </row>
    <row r="1293" ht="32.1" customHeight="1" spans="1:5">
      <c r="A1293" s="431" t="s">
        <v>2298</v>
      </c>
      <c r="B1293" s="315" t="s">
        <v>2299</v>
      </c>
      <c r="C1293" s="316">
        <v>0</v>
      </c>
      <c r="D1293" s="316">
        <v>0</v>
      </c>
      <c r="E1293" s="312"/>
    </row>
    <row r="1294" ht="32.1" customHeight="1" spans="1:5">
      <c r="A1294" s="431" t="s">
        <v>2300</v>
      </c>
      <c r="B1294" s="315" t="s">
        <v>2301</v>
      </c>
      <c r="C1294" s="316">
        <v>0</v>
      </c>
      <c r="D1294" s="316">
        <v>0</v>
      </c>
      <c r="E1294" s="312"/>
    </row>
    <row r="1295" ht="32.1" customHeight="1" spans="1:5">
      <c r="A1295" s="431" t="s">
        <v>2302</v>
      </c>
      <c r="B1295" s="315" t="s">
        <v>2303</v>
      </c>
      <c r="C1295" s="316">
        <v>0</v>
      </c>
      <c r="D1295" s="316">
        <v>0</v>
      </c>
      <c r="E1295" s="312"/>
    </row>
    <row r="1296" ht="32.1" customHeight="1" spans="1:5">
      <c r="A1296" s="431" t="s">
        <v>2304</v>
      </c>
      <c r="B1296" s="315" t="s">
        <v>2305</v>
      </c>
      <c r="C1296" s="316">
        <v>0</v>
      </c>
      <c r="D1296" s="316">
        <v>0</v>
      </c>
      <c r="E1296" s="312"/>
    </row>
    <row r="1297" ht="32.1" customHeight="1" spans="1:5">
      <c r="A1297" s="431" t="s">
        <v>2306</v>
      </c>
      <c r="B1297" s="315" t="s">
        <v>2307</v>
      </c>
      <c r="C1297" s="316">
        <v>0</v>
      </c>
      <c r="D1297" s="316">
        <v>0</v>
      </c>
      <c r="E1297" s="312"/>
    </row>
    <row r="1298" ht="32.1" customHeight="1" spans="1:5">
      <c r="A1298" s="431" t="s">
        <v>2308</v>
      </c>
      <c r="B1298" s="315" t="s">
        <v>2309</v>
      </c>
      <c r="C1298" s="316">
        <v>0</v>
      </c>
      <c r="D1298" s="316">
        <v>0</v>
      </c>
      <c r="E1298" s="312"/>
    </row>
    <row r="1299" ht="32.1" customHeight="1" spans="1:5">
      <c r="A1299" s="431" t="s">
        <v>2310</v>
      </c>
      <c r="B1299" s="315" t="s">
        <v>2311</v>
      </c>
      <c r="C1299" s="316">
        <v>0</v>
      </c>
      <c r="D1299" s="316">
        <v>0</v>
      </c>
      <c r="E1299" s="312"/>
    </row>
    <row r="1300" ht="32.1" customHeight="1" spans="1:5">
      <c r="A1300" s="431" t="s">
        <v>2312</v>
      </c>
      <c r="B1300" s="315" t="s">
        <v>2313</v>
      </c>
      <c r="C1300" s="316"/>
      <c r="D1300" s="316"/>
      <c r="E1300" s="312"/>
    </row>
    <row r="1301" ht="32.1" customHeight="1" spans="1:5">
      <c r="A1301" s="431" t="s">
        <v>2314</v>
      </c>
      <c r="B1301" s="315" t="s">
        <v>2315</v>
      </c>
      <c r="C1301" s="316"/>
      <c r="D1301" s="316"/>
      <c r="E1301" s="312"/>
    </row>
    <row r="1302" ht="32.1" customHeight="1" spans="1:5">
      <c r="A1302" s="431" t="s">
        <v>2316</v>
      </c>
      <c r="B1302" s="315" t="s">
        <v>2317</v>
      </c>
      <c r="C1302" s="316">
        <v>0</v>
      </c>
      <c r="D1302" s="316">
        <v>0</v>
      </c>
      <c r="E1302" s="312"/>
    </row>
    <row r="1303" ht="32.1" customHeight="1" spans="1:5">
      <c r="A1303" s="315">
        <v>2220511</v>
      </c>
      <c r="B1303" s="315" t="s">
        <v>2318</v>
      </c>
      <c r="C1303" s="316">
        <v>0</v>
      </c>
      <c r="D1303" s="316">
        <v>0</v>
      </c>
      <c r="E1303" s="312"/>
    </row>
    <row r="1304" ht="32.1" customHeight="1" spans="1:5">
      <c r="A1304" s="431" t="s">
        <v>2319</v>
      </c>
      <c r="B1304" s="315" t="s">
        <v>2320</v>
      </c>
      <c r="C1304" s="316">
        <v>0</v>
      </c>
      <c r="D1304" s="316">
        <v>0</v>
      </c>
      <c r="E1304" s="312"/>
    </row>
    <row r="1305" ht="32.1" customHeight="1" spans="1:5">
      <c r="A1305" s="430" t="s">
        <v>2321</v>
      </c>
      <c r="B1305" s="441" t="s">
        <v>526</v>
      </c>
      <c r="C1305" s="452"/>
      <c r="D1305" s="452"/>
      <c r="E1305" s="312"/>
    </row>
    <row r="1306" ht="32.1" customHeight="1" spans="1:5">
      <c r="A1306" s="430" t="s">
        <v>110</v>
      </c>
      <c r="B1306" s="310" t="s">
        <v>111</v>
      </c>
      <c r="C1306" s="311">
        <f>C1307+C1319+C1325+C1331+C1339+C1352+C1356+C1362</f>
        <v>2915</v>
      </c>
      <c r="D1306" s="311">
        <f>D1307+D1319+D1325+D1331+D1339+D1352+D1356+D1362</f>
        <v>2863</v>
      </c>
      <c r="E1306" s="312">
        <f t="shared" ref="E1306:E1309" si="79">(D1306-C1306)/C1306</f>
        <v>-0.018</v>
      </c>
    </row>
    <row r="1307" ht="32.1" customHeight="1" spans="1:5">
      <c r="A1307" s="430" t="s">
        <v>2322</v>
      </c>
      <c r="B1307" s="310" t="s">
        <v>2323</v>
      </c>
      <c r="C1307" s="311">
        <f>SUM(C1308:C1318)</f>
        <v>407</v>
      </c>
      <c r="D1307" s="311">
        <f>SUM(D1308:D1318)</f>
        <v>452</v>
      </c>
      <c r="E1307" s="312">
        <f t="shared" si="79"/>
        <v>0.111</v>
      </c>
    </row>
    <row r="1308" ht="32.1" customHeight="1" spans="1:5">
      <c r="A1308" s="431" t="s">
        <v>2324</v>
      </c>
      <c r="B1308" s="315" t="s">
        <v>139</v>
      </c>
      <c r="C1308" s="316">
        <v>313</v>
      </c>
      <c r="D1308" s="316">
        <v>278</v>
      </c>
      <c r="E1308" s="312">
        <f t="shared" si="79"/>
        <v>-0.112</v>
      </c>
    </row>
    <row r="1309" ht="32.1" customHeight="1" spans="1:5">
      <c r="A1309" s="431" t="s">
        <v>2325</v>
      </c>
      <c r="B1309" s="315" t="s">
        <v>141</v>
      </c>
      <c r="C1309" s="316">
        <v>4</v>
      </c>
      <c r="D1309" s="316">
        <v>7</v>
      </c>
      <c r="E1309" s="312">
        <f t="shared" si="79"/>
        <v>0.75</v>
      </c>
    </row>
    <row r="1310" ht="32.1" customHeight="1" spans="1:5">
      <c r="A1310" s="431" t="s">
        <v>2326</v>
      </c>
      <c r="B1310" s="315" t="s">
        <v>143</v>
      </c>
      <c r="C1310" s="316">
        <v>0</v>
      </c>
      <c r="D1310" s="316">
        <v>0</v>
      </c>
      <c r="E1310" s="312"/>
    </row>
    <row r="1311" ht="32.1" customHeight="1" spans="1:5">
      <c r="A1311" s="431" t="s">
        <v>2327</v>
      </c>
      <c r="B1311" s="315" t="s">
        <v>2328</v>
      </c>
      <c r="C1311" s="316">
        <v>0</v>
      </c>
      <c r="D1311" s="316">
        <v>0</v>
      </c>
      <c r="E1311" s="312"/>
    </row>
    <row r="1312" ht="32.1" customHeight="1" spans="1:5">
      <c r="A1312" s="431" t="s">
        <v>2329</v>
      </c>
      <c r="B1312" s="315" t="s">
        <v>2330</v>
      </c>
      <c r="C1312" s="316">
        <v>0</v>
      </c>
      <c r="D1312" s="316">
        <v>0</v>
      </c>
      <c r="E1312" s="312"/>
    </row>
    <row r="1313" ht="32.1" customHeight="1" spans="1:5">
      <c r="A1313" s="431" t="s">
        <v>2331</v>
      </c>
      <c r="B1313" s="315" t="s">
        <v>2332</v>
      </c>
      <c r="C1313" s="316">
        <v>4</v>
      </c>
      <c r="D1313" s="316">
        <v>0</v>
      </c>
      <c r="E1313" s="312"/>
    </row>
    <row r="1314" ht="32.1" customHeight="1" spans="1:5">
      <c r="A1314" s="431" t="s">
        <v>2333</v>
      </c>
      <c r="B1314" s="315" t="s">
        <v>2334</v>
      </c>
      <c r="C1314" s="316"/>
      <c r="D1314" s="316">
        <v>0</v>
      </c>
      <c r="E1314" s="312"/>
    </row>
    <row r="1315" ht="32.1" customHeight="1" spans="1:5">
      <c r="A1315" s="431" t="s">
        <v>2335</v>
      </c>
      <c r="B1315" s="315" t="s">
        <v>2336</v>
      </c>
      <c r="C1315" s="316">
        <v>2</v>
      </c>
      <c r="D1315" s="316">
        <v>42</v>
      </c>
      <c r="E1315" s="312"/>
    </row>
    <row r="1316" ht="32.1" customHeight="1" spans="1:5">
      <c r="A1316" s="431" t="s">
        <v>2337</v>
      </c>
      <c r="B1316" s="315" t="s">
        <v>2338</v>
      </c>
      <c r="C1316" s="316">
        <v>3</v>
      </c>
      <c r="D1316" s="316">
        <v>13</v>
      </c>
      <c r="E1316" s="312">
        <f t="shared" ref="E1316:E1319" si="80">(D1316-C1316)/C1316</f>
        <v>3.333</v>
      </c>
    </row>
    <row r="1317" ht="32.1" customHeight="1" spans="1:5">
      <c r="A1317" s="431" t="s">
        <v>2339</v>
      </c>
      <c r="B1317" s="315" t="s">
        <v>157</v>
      </c>
      <c r="C1317" s="316">
        <v>67</v>
      </c>
      <c r="D1317" s="316">
        <v>67</v>
      </c>
      <c r="E1317" s="312">
        <f t="shared" si="80"/>
        <v>0</v>
      </c>
    </row>
    <row r="1318" ht="32.1" customHeight="1" spans="1:5">
      <c r="A1318" s="431" t="s">
        <v>2340</v>
      </c>
      <c r="B1318" s="315" t="s">
        <v>2341</v>
      </c>
      <c r="C1318" s="316">
        <v>14</v>
      </c>
      <c r="D1318" s="316">
        <v>45</v>
      </c>
      <c r="E1318" s="312">
        <f t="shared" si="80"/>
        <v>2.214</v>
      </c>
    </row>
    <row r="1319" ht="32.1" customHeight="1" spans="1:5">
      <c r="A1319" s="430" t="s">
        <v>2342</v>
      </c>
      <c r="B1319" s="310" t="s">
        <v>2343</v>
      </c>
      <c r="C1319" s="311">
        <f>SUM(C1320:C1324)</f>
        <v>798</v>
      </c>
      <c r="D1319" s="311">
        <f>SUM(D1320:D1324)</f>
        <v>1236</v>
      </c>
      <c r="E1319" s="312">
        <f t="shared" si="80"/>
        <v>0.549</v>
      </c>
    </row>
    <row r="1320" ht="32.1" customHeight="1" spans="1:5">
      <c r="A1320" s="431" t="s">
        <v>2344</v>
      </c>
      <c r="B1320" s="315" t="s">
        <v>139</v>
      </c>
      <c r="C1320" s="316">
        <v>608</v>
      </c>
      <c r="D1320" s="316">
        <v>1226</v>
      </c>
      <c r="E1320" s="312"/>
    </row>
    <row r="1321" ht="32.1" customHeight="1" spans="1:5">
      <c r="A1321" s="431" t="s">
        <v>2345</v>
      </c>
      <c r="B1321" s="315" t="s">
        <v>141</v>
      </c>
      <c r="C1321" s="316">
        <v>180</v>
      </c>
      <c r="D1321" s="316">
        <v>0</v>
      </c>
      <c r="E1321" s="312">
        <f t="shared" ref="E1321:E1324" si="81">(D1321-C1321)/C1321</f>
        <v>-1</v>
      </c>
    </row>
    <row r="1322" ht="32.1" customHeight="1" spans="1:5">
      <c r="A1322" s="431" t="s">
        <v>2346</v>
      </c>
      <c r="B1322" s="315" t="s">
        <v>143</v>
      </c>
      <c r="C1322" s="316"/>
      <c r="D1322" s="316">
        <v>0</v>
      </c>
      <c r="E1322" s="312"/>
    </row>
    <row r="1323" ht="32.1" customHeight="1" spans="1:5">
      <c r="A1323" s="431" t="s">
        <v>2347</v>
      </c>
      <c r="B1323" s="315" t="s">
        <v>2348</v>
      </c>
      <c r="C1323" s="316">
        <v>10</v>
      </c>
      <c r="D1323" s="316">
        <v>10</v>
      </c>
      <c r="E1323" s="312">
        <f t="shared" si="81"/>
        <v>0</v>
      </c>
    </row>
    <row r="1324" ht="32.1" customHeight="1" spans="1:5">
      <c r="A1324" s="431" t="s">
        <v>2349</v>
      </c>
      <c r="B1324" s="315" t="s">
        <v>2350</v>
      </c>
      <c r="C1324" s="316"/>
      <c r="D1324" s="316">
        <v>0</v>
      </c>
      <c r="E1324" s="312" t="e">
        <f t="shared" si="81"/>
        <v>#DIV/0!</v>
      </c>
    </row>
    <row r="1325" ht="32.1" customHeight="1" spans="1:5">
      <c r="A1325" s="430" t="s">
        <v>2351</v>
      </c>
      <c r="B1325" s="310" t="s">
        <v>2352</v>
      </c>
      <c r="C1325" s="311"/>
      <c r="D1325" s="311"/>
      <c r="E1325" s="312"/>
    </row>
    <row r="1326" ht="32.1" customHeight="1" spans="1:5">
      <c r="A1326" s="431" t="s">
        <v>2353</v>
      </c>
      <c r="B1326" s="315" t="s">
        <v>139</v>
      </c>
      <c r="C1326" s="316"/>
      <c r="D1326" s="316"/>
      <c r="E1326" s="312"/>
    </row>
    <row r="1327" ht="32.1" customHeight="1" spans="1:5">
      <c r="A1327" s="431" t="s">
        <v>2354</v>
      </c>
      <c r="B1327" s="315" t="s">
        <v>141</v>
      </c>
      <c r="C1327" s="316">
        <v>0</v>
      </c>
      <c r="D1327" s="316">
        <v>0</v>
      </c>
      <c r="E1327" s="312"/>
    </row>
    <row r="1328" ht="32.1" customHeight="1" spans="1:5">
      <c r="A1328" s="431" t="s">
        <v>2355</v>
      </c>
      <c r="B1328" s="315" t="s">
        <v>143</v>
      </c>
      <c r="C1328" s="316">
        <v>0</v>
      </c>
      <c r="D1328" s="316">
        <v>0</v>
      </c>
      <c r="E1328" s="312"/>
    </row>
    <row r="1329" ht="32.1" customHeight="1" spans="1:5">
      <c r="A1329" s="431" t="s">
        <v>2356</v>
      </c>
      <c r="B1329" s="315" t="s">
        <v>2357</v>
      </c>
      <c r="C1329" s="316"/>
      <c r="D1329" s="316"/>
      <c r="E1329" s="312"/>
    </row>
    <row r="1330" ht="32.1" customHeight="1" spans="1:5">
      <c r="A1330" s="431" t="s">
        <v>2358</v>
      </c>
      <c r="B1330" s="315" t="s">
        <v>2359</v>
      </c>
      <c r="C1330" s="316"/>
      <c r="D1330" s="316"/>
      <c r="E1330" s="312"/>
    </row>
    <row r="1331" ht="32.1" customHeight="1" spans="1:5">
      <c r="A1331" s="430" t="s">
        <v>2360</v>
      </c>
      <c r="B1331" s="310" t="s">
        <v>2361</v>
      </c>
      <c r="C1331" s="311"/>
      <c r="D1331" s="311"/>
      <c r="E1331" s="312"/>
    </row>
    <row r="1332" ht="32.1" customHeight="1" spans="1:5">
      <c r="A1332" s="431" t="s">
        <v>2362</v>
      </c>
      <c r="B1332" s="315" t="s">
        <v>139</v>
      </c>
      <c r="C1332" s="316">
        <v>0</v>
      </c>
      <c r="D1332" s="316">
        <v>0</v>
      </c>
      <c r="E1332" s="312"/>
    </row>
    <row r="1333" ht="32.1" customHeight="1" spans="1:5">
      <c r="A1333" s="431" t="s">
        <v>2363</v>
      </c>
      <c r="B1333" s="315" t="s">
        <v>141</v>
      </c>
      <c r="C1333" s="316">
        <v>0</v>
      </c>
      <c r="D1333" s="316">
        <v>0</v>
      </c>
      <c r="E1333" s="312"/>
    </row>
    <row r="1334" ht="32.1" customHeight="1" spans="1:5">
      <c r="A1334" s="431" t="s">
        <v>2364</v>
      </c>
      <c r="B1334" s="315" t="s">
        <v>143</v>
      </c>
      <c r="C1334" s="316">
        <v>0</v>
      </c>
      <c r="D1334" s="316">
        <v>0</v>
      </c>
      <c r="E1334" s="312"/>
    </row>
    <row r="1335" ht="32.1" customHeight="1" spans="1:5">
      <c r="A1335" s="431" t="s">
        <v>2365</v>
      </c>
      <c r="B1335" s="315" t="s">
        <v>2366</v>
      </c>
      <c r="C1335" s="316"/>
      <c r="D1335" s="316"/>
      <c r="E1335" s="312"/>
    </row>
    <row r="1336" ht="32.1" customHeight="1" spans="1:5">
      <c r="A1336" s="431" t="s">
        <v>2367</v>
      </c>
      <c r="B1336" s="315" t="s">
        <v>2368</v>
      </c>
      <c r="C1336" s="316"/>
      <c r="D1336" s="316"/>
      <c r="E1336" s="312"/>
    </row>
    <row r="1337" ht="32.1" customHeight="1" spans="1:5">
      <c r="A1337" s="431" t="s">
        <v>2369</v>
      </c>
      <c r="B1337" s="315" t="s">
        <v>157</v>
      </c>
      <c r="C1337" s="316"/>
      <c r="D1337" s="316"/>
      <c r="E1337" s="312"/>
    </row>
    <row r="1338" ht="32.1" customHeight="1" spans="1:5">
      <c r="A1338" s="431" t="s">
        <v>2370</v>
      </c>
      <c r="B1338" s="315" t="s">
        <v>2371</v>
      </c>
      <c r="C1338" s="316">
        <v>0</v>
      </c>
      <c r="D1338" s="316">
        <v>0</v>
      </c>
      <c r="E1338" s="312"/>
    </row>
    <row r="1339" ht="32.1" customHeight="1" spans="1:5">
      <c r="A1339" s="430" t="s">
        <v>2372</v>
      </c>
      <c r="B1339" s="310" t="s">
        <v>2373</v>
      </c>
      <c r="C1339" s="311">
        <f>SUM(C1340:C1351)</f>
        <v>128</v>
      </c>
      <c r="D1339" s="311">
        <f>SUM(D1340:D1351)</f>
        <v>110</v>
      </c>
      <c r="E1339" s="312">
        <f>(D1339-C1339)/C1339</f>
        <v>-0.141</v>
      </c>
    </row>
    <row r="1340" ht="32.1" customHeight="1" spans="1:5">
      <c r="A1340" s="431" t="s">
        <v>2374</v>
      </c>
      <c r="B1340" s="315" t="s">
        <v>139</v>
      </c>
      <c r="C1340" s="316">
        <v>0</v>
      </c>
      <c r="D1340" s="316">
        <v>0</v>
      </c>
      <c r="E1340" s="312"/>
    </row>
    <row r="1341" ht="32.1" customHeight="1" spans="1:5">
      <c r="A1341" s="431" t="s">
        <v>2375</v>
      </c>
      <c r="B1341" s="315" t="s">
        <v>141</v>
      </c>
      <c r="C1341" s="316">
        <v>0</v>
      </c>
      <c r="D1341" s="316">
        <v>0</v>
      </c>
      <c r="E1341" s="312"/>
    </row>
    <row r="1342" ht="32.1" customHeight="1" spans="1:5">
      <c r="A1342" s="431" t="s">
        <v>2376</v>
      </c>
      <c r="B1342" s="315" t="s">
        <v>143</v>
      </c>
      <c r="C1342" s="316">
        <v>0</v>
      </c>
      <c r="D1342" s="316">
        <v>0</v>
      </c>
      <c r="E1342" s="312"/>
    </row>
    <row r="1343" ht="32.1" customHeight="1" spans="1:5">
      <c r="A1343" s="431" t="s">
        <v>2377</v>
      </c>
      <c r="B1343" s="315" t="s">
        <v>2378</v>
      </c>
      <c r="C1343" s="316">
        <v>5</v>
      </c>
      <c r="D1343" s="316">
        <v>5</v>
      </c>
      <c r="E1343" s="312">
        <f>(D1343-C1343)/C1343</f>
        <v>0</v>
      </c>
    </row>
    <row r="1344" ht="32.1" customHeight="1" spans="1:5">
      <c r="A1344" s="431" t="s">
        <v>2379</v>
      </c>
      <c r="B1344" s="315" t="s">
        <v>2380</v>
      </c>
      <c r="C1344" s="316">
        <v>2</v>
      </c>
      <c r="D1344" s="316"/>
      <c r="E1344" s="312"/>
    </row>
    <row r="1345" ht="32.1" customHeight="1" spans="1:5">
      <c r="A1345" s="431" t="s">
        <v>2381</v>
      </c>
      <c r="B1345" s="315" t="s">
        <v>2382</v>
      </c>
      <c r="C1345" s="316"/>
      <c r="D1345" s="316"/>
      <c r="E1345" s="312"/>
    </row>
    <row r="1346" ht="32.1" customHeight="1" spans="1:5">
      <c r="A1346" s="431" t="s">
        <v>2383</v>
      </c>
      <c r="B1346" s="315" t="s">
        <v>2384</v>
      </c>
      <c r="C1346" s="316">
        <v>0</v>
      </c>
      <c r="D1346" s="316">
        <v>0</v>
      </c>
      <c r="E1346" s="312"/>
    </row>
    <row r="1347" ht="32.1" customHeight="1" spans="1:5">
      <c r="A1347" s="431" t="s">
        <v>2385</v>
      </c>
      <c r="B1347" s="315" t="s">
        <v>2386</v>
      </c>
      <c r="C1347" s="316">
        <v>0</v>
      </c>
      <c r="D1347" s="316">
        <v>0</v>
      </c>
      <c r="E1347" s="312"/>
    </row>
    <row r="1348" ht="32.1" customHeight="1" spans="1:5">
      <c r="A1348" s="431" t="s">
        <v>2387</v>
      </c>
      <c r="B1348" s="315" t="s">
        <v>2388</v>
      </c>
      <c r="C1348" s="316">
        <v>0</v>
      </c>
      <c r="D1348" s="316">
        <v>0</v>
      </c>
      <c r="E1348" s="312"/>
    </row>
    <row r="1349" ht="32.1" customHeight="1" spans="1:5">
      <c r="A1349" s="431" t="s">
        <v>2389</v>
      </c>
      <c r="B1349" s="315" t="s">
        <v>2390</v>
      </c>
      <c r="C1349" s="316">
        <v>0</v>
      </c>
      <c r="D1349" s="316">
        <v>0</v>
      </c>
      <c r="E1349" s="312"/>
    </row>
    <row r="1350" ht="32.1" customHeight="1" spans="1:5">
      <c r="A1350" s="431" t="s">
        <v>2391</v>
      </c>
      <c r="B1350" s="315" t="s">
        <v>2392</v>
      </c>
      <c r="C1350" s="316">
        <v>111</v>
      </c>
      <c r="D1350" s="316">
        <v>105</v>
      </c>
      <c r="E1350" s="312">
        <f t="shared" ref="E1350:E1353" si="82">(D1350-C1350)/C1350</f>
        <v>-0.054</v>
      </c>
    </row>
    <row r="1351" ht="32.1" customHeight="1" spans="1:5">
      <c r="A1351" s="431" t="s">
        <v>2393</v>
      </c>
      <c r="B1351" s="315" t="s">
        <v>2394</v>
      </c>
      <c r="C1351" s="316">
        <v>10</v>
      </c>
      <c r="D1351" s="316"/>
      <c r="E1351" s="312"/>
    </row>
    <row r="1352" ht="32.1" customHeight="1" spans="1:5">
      <c r="A1352" s="430" t="s">
        <v>2395</v>
      </c>
      <c r="B1352" s="310" t="s">
        <v>2396</v>
      </c>
      <c r="C1352" s="311">
        <f>SUM(C1353:C1355)</f>
        <v>1217</v>
      </c>
      <c r="D1352" s="311">
        <f>SUM(D1353:D1355)</f>
        <v>646</v>
      </c>
      <c r="E1352" s="312">
        <f t="shared" si="82"/>
        <v>-0.469</v>
      </c>
    </row>
    <row r="1353" ht="32.1" customHeight="1" spans="1:5">
      <c r="A1353" s="431" t="s">
        <v>2397</v>
      </c>
      <c r="B1353" s="315" t="s">
        <v>2398</v>
      </c>
      <c r="C1353" s="316">
        <v>1190</v>
      </c>
      <c r="D1353" s="316">
        <v>644</v>
      </c>
      <c r="E1353" s="312">
        <f t="shared" si="82"/>
        <v>-0.459</v>
      </c>
    </row>
    <row r="1354" ht="32.1" customHeight="1" spans="1:5">
      <c r="A1354" s="431" t="s">
        <v>2399</v>
      </c>
      <c r="B1354" s="315" t="s">
        <v>2400</v>
      </c>
      <c r="C1354" s="316">
        <v>26</v>
      </c>
      <c r="D1354" s="316">
        <v>0</v>
      </c>
      <c r="E1354" s="312"/>
    </row>
    <row r="1355" ht="32.1" customHeight="1" spans="1:5">
      <c r="A1355" s="431" t="s">
        <v>2401</v>
      </c>
      <c r="B1355" s="315" t="s">
        <v>2402</v>
      </c>
      <c r="C1355" s="316">
        <v>1</v>
      </c>
      <c r="D1355" s="316">
        <v>2</v>
      </c>
      <c r="E1355" s="312">
        <f>(D1355-C1355)/C1355</f>
        <v>1</v>
      </c>
    </row>
    <row r="1356" ht="32.1" customHeight="1" spans="1:5">
      <c r="A1356" s="430" t="s">
        <v>2403</v>
      </c>
      <c r="B1356" s="310" t="s">
        <v>2404</v>
      </c>
      <c r="C1356" s="311">
        <f>SUM(C1357:C1361)</f>
        <v>328</v>
      </c>
      <c r="D1356" s="311">
        <f>SUM(D1357:D1361)</f>
        <v>345</v>
      </c>
      <c r="E1356" s="312"/>
    </row>
    <row r="1357" ht="32.1" customHeight="1" spans="1:5">
      <c r="A1357" s="431" t="s">
        <v>2405</v>
      </c>
      <c r="B1357" s="315" t="s">
        <v>2406</v>
      </c>
      <c r="C1357" s="316">
        <v>0</v>
      </c>
      <c r="D1357" s="316">
        <v>0</v>
      </c>
      <c r="E1357" s="312"/>
    </row>
    <row r="1358" ht="32.1" customHeight="1" spans="1:5">
      <c r="A1358" s="431" t="s">
        <v>2407</v>
      </c>
      <c r="B1358" s="315" t="s">
        <v>2408</v>
      </c>
      <c r="C1358" s="316">
        <v>0</v>
      </c>
      <c r="D1358" s="316">
        <v>0</v>
      </c>
      <c r="E1358" s="312"/>
    </row>
    <row r="1359" ht="32.1" customHeight="1" spans="1:5">
      <c r="A1359" s="431" t="s">
        <v>2409</v>
      </c>
      <c r="B1359" s="315" t="s">
        <v>2410</v>
      </c>
      <c r="C1359" s="316">
        <v>328</v>
      </c>
      <c r="D1359" s="316">
        <v>345</v>
      </c>
      <c r="E1359" s="312"/>
    </row>
    <row r="1360" ht="32.1" customHeight="1" spans="1:5">
      <c r="A1360" s="431" t="s">
        <v>2411</v>
      </c>
      <c r="B1360" s="315" t="s">
        <v>2412</v>
      </c>
      <c r="C1360" s="316">
        <v>0</v>
      </c>
      <c r="D1360" s="316">
        <v>0</v>
      </c>
      <c r="E1360" s="312"/>
    </row>
    <row r="1361" ht="32.1" customHeight="1" spans="1:5">
      <c r="A1361" s="431" t="s">
        <v>2413</v>
      </c>
      <c r="B1361" s="315" t="s">
        <v>2414</v>
      </c>
      <c r="C1361" s="316">
        <v>0</v>
      </c>
      <c r="D1361" s="316">
        <v>0</v>
      </c>
      <c r="E1361" s="312"/>
    </row>
    <row r="1362" ht="32.1" customHeight="1" spans="1:5">
      <c r="A1362" s="430" t="s">
        <v>2415</v>
      </c>
      <c r="B1362" s="310" t="s">
        <v>2416</v>
      </c>
      <c r="C1362" s="311">
        <f>C1363</f>
        <v>37</v>
      </c>
      <c r="D1362" s="311">
        <f>D1363</f>
        <v>74</v>
      </c>
      <c r="E1362" s="312">
        <f t="shared" ref="E1362:E1368" si="83">(D1362-C1362)/C1362</f>
        <v>1</v>
      </c>
    </row>
    <row r="1363" ht="32.1" customHeight="1" spans="1:5">
      <c r="A1363" s="315" t="s">
        <v>2417</v>
      </c>
      <c r="B1363" s="315" t="s">
        <v>2418</v>
      </c>
      <c r="C1363" s="316">
        <v>37</v>
      </c>
      <c r="D1363" s="316">
        <v>74</v>
      </c>
      <c r="E1363" s="312">
        <f t="shared" si="83"/>
        <v>1</v>
      </c>
    </row>
    <row r="1364" ht="32.1" customHeight="1" spans="1:5">
      <c r="A1364" s="310" t="s">
        <v>2419</v>
      </c>
      <c r="B1364" s="441" t="s">
        <v>526</v>
      </c>
      <c r="C1364" s="442"/>
      <c r="D1364" s="442"/>
      <c r="E1364" s="312"/>
    </row>
    <row r="1365" ht="32.1" customHeight="1" spans="1:5">
      <c r="A1365" s="430" t="s">
        <v>112</v>
      </c>
      <c r="B1365" s="310" t="s">
        <v>113</v>
      </c>
      <c r="C1365" s="311"/>
      <c r="D1365" s="311">
        <v>3200</v>
      </c>
      <c r="E1365" s="312"/>
    </row>
    <row r="1366" ht="32.1" customHeight="1" spans="1:5">
      <c r="A1366" s="430" t="s">
        <v>114</v>
      </c>
      <c r="B1366" s="310" t="s">
        <v>115</v>
      </c>
      <c r="C1366" s="311">
        <f>C1367</f>
        <v>5531</v>
      </c>
      <c r="D1366" s="311">
        <f>D1367</f>
        <v>412</v>
      </c>
      <c r="E1366" s="312">
        <f t="shared" si="83"/>
        <v>-0.926</v>
      </c>
    </row>
    <row r="1367" ht="32.1" customHeight="1" spans="1:5">
      <c r="A1367" s="430" t="s">
        <v>2420</v>
      </c>
      <c r="B1367" s="310" t="s">
        <v>2421</v>
      </c>
      <c r="C1367" s="311">
        <f>SUM(C1368:C1371)</f>
        <v>5531</v>
      </c>
      <c r="D1367" s="311">
        <f>SUM(D1368:D1371)</f>
        <v>412</v>
      </c>
      <c r="E1367" s="312">
        <f t="shared" si="83"/>
        <v>-0.926</v>
      </c>
    </row>
    <row r="1368" ht="32.1" customHeight="1" spans="1:5">
      <c r="A1368" s="431" t="s">
        <v>2422</v>
      </c>
      <c r="B1368" s="315" t="s">
        <v>2423</v>
      </c>
      <c r="C1368" s="316">
        <v>5531</v>
      </c>
      <c r="D1368" s="316">
        <v>412</v>
      </c>
      <c r="E1368" s="312">
        <f t="shared" si="83"/>
        <v>-0.926</v>
      </c>
    </row>
    <row r="1369" ht="32.1" customHeight="1" spans="1:5">
      <c r="A1369" s="431" t="s">
        <v>2424</v>
      </c>
      <c r="B1369" s="315" t="s">
        <v>2425</v>
      </c>
      <c r="C1369" s="316"/>
      <c r="D1369" s="316"/>
      <c r="E1369" s="312"/>
    </row>
    <row r="1370" ht="32.1" customHeight="1" spans="1:5">
      <c r="A1370" s="431" t="s">
        <v>2426</v>
      </c>
      <c r="B1370" s="315" t="s">
        <v>2427</v>
      </c>
      <c r="C1370" s="316"/>
      <c r="D1370" s="316"/>
      <c r="E1370" s="312"/>
    </row>
    <row r="1371" ht="32.1" customHeight="1" spans="1:5">
      <c r="A1371" s="431">
        <v>2320399</v>
      </c>
      <c r="B1371" s="315" t="s">
        <v>2428</v>
      </c>
      <c r="C1371" s="316"/>
      <c r="D1371" s="316">
        <v>0</v>
      </c>
      <c r="E1371" s="312" t="e">
        <f t="shared" ref="E1371:E1374" si="84">(D1371-C1371)/C1371</f>
        <v>#DIV/0!</v>
      </c>
    </row>
    <row r="1372" ht="32.1" customHeight="1" spans="1:5">
      <c r="A1372" s="430" t="s">
        <v>2429</v>
      </c>
      <c r="B1372" s="441" t="s">
        <v>526</v>
      </c>
      <c r="C1372" s="311"/>
      <c r="D1372" s="311"/>
      <c r="E1372" s="312"/>
    </row>
    <row r="1373" ht="32.1" customHeight="1" spans="1:5">
      <c r="A1373" s="430" t="s">
        <v>116</v>
      </c>
      <c r="B1373" s="310" t="s">
        <v>117</v>
      </c>
      <c r="C1373" s="311">
        <f>C1374</f>
        <v>63</v>
      </c>
      <c r="D1373" s="311">
        <f>D1374</f>
        <v>21</v>
      </c>
      <c r="E1373" s="312">
        <f t="shared" si="84"/>
        <v>-0.667</v>
      </c>
    </row>
    <row r="1374" ht="32.1" customHeight="1" spans="1:5">
      <c r="A1374" s="430" t="s">
        <v>2430</v>
      </c>
      <c r="B1374" s="310" t="s">
        <v>2431</v>
      </c>
      <c r="C1374" s="311">
        <v>63</v>
      </c>
      <c r="D1374" s="311">
        <v>21</v>
      </c>
      <c r="E1374" s="312">
        <f t="shared" si="84"/>
        <v>-0.667</v>
      </c>
    </row>
    <row r="1375" ht="32.1" customHeight="1" spans="1:5">
      <c r="A1375" s="430" t="s">
        <v>118</v>
      </c>
      <c r="B1375" s="310" t="s">
        <v>119</v>
      </c>
      <c r="C1375" s="311">
        <f>C1376+C1377</f>
        <v>12</v>
      </c>
      <c r="D1375" s="311">
        <f>D1376+D1377</f>
        <v>0</v>
      </c>
      <c r="E1375" s="312"/>
    </row>
    <row r="1376" ht="32.1" customHeight="1" spans="1:5">
      <c r="A1376" s="430" t="s">
        <v>2432</v>
      </c>
      <c r="B1376" s="310" t="s">
        <v>2433</v>
      </c>
      <c r="C1376" s="311"/>
      <c r="D1376" s="311"/>
      <c r="E1376" s="312"/>
    </row>
    <row r="1377" ht="32.1" customHeight="1" spans="1:5">
      <c r="A1377" s="430" t="s">
        <v>2434</v>
      </c>
      <c r="B1377" s="310" t="s">
        <v>2099</v>
      </c>
      <c r="C1377" s="311">
        <v>12</v>
      </c>
      <c r="D1377" s="311"/>
      <c r="E1377" s="312"/>
    </row>
    <row r="1378" ht="32.1" customHeight="1" spans="1:5">
      <c r="A1378" s="440" t="s">
        <v>2435</v>
      </c>
      <c r="B1378" s="441" t="s">
        <v>526</v>
      </c>
      <c r="C1378" s="455">
        <v>0</v>
      </c>
      <c r="D1378" s="455">
        <v>0</v>
      </c>
      <c r="E1378" s="312"/>
    </row>
    <row r="1379" ht="18.75" spans="1:5">
      <c r="A1379" s="456"/>
      <c r="B1379" s="441"/>
      <c r="C1379" s="455"/>
      <c r="D1379" s="455"/>
      <c r="E1379" s="312"/>
    </row>
    <row r="1380" ht="18.75" spans="1:5">
      <c r="A1380" s="457"/>
      <c r="B1380" s="458" t="s">
        <v>2436</v>
      </c>
      <c r="C1380" s="321">
        <f>C1375+C1373+C1366+C1365+C1306+C1247+C1226+C1180+C1170+C1142+C1121+C1050+C985+C871+C847+C767+C682+C553+C493+C436+C380+C286+C266+C263+C4</f>
        <v>312077</v>
      </c>
      <c r="D1380" s="321">
        <f>D1375+D1373+D1366+D1365+D1306+D1247+D1226+D1180+D1170+D1142+D1121+D1050+D985+D871+D847+D767+D682+D553+D493+D436+D380+D286+D266+D263+D4</f>
        <v>320000</v>
      </c>
      <c r="E1380" s="312">
        <f>(D1380-C1380)/C1380</f>
        <v>0.025</v>
      </c>
    </row>
  </sheetData>
  <mergeCells count="1">
    <mergeCell ref="B1:E1"/>
  </mergeCells>
  <printOptions horizontalCentered="1"/>
  <pageMargins left="0.471527777777778" right="0.393055555555556" top="0.747916666666667" bottom="0.747916666666667" header="0.313888888888889" footer="0.313888888888889"/>
  <pageSetup paperSize="9" scale="70"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showZeros="0" view="pageBreakPreview" zoomScaleNormal="100" topLeftCell="A19" workbookViewId="0">
      <selection activeCell="B21" sqref="B21"/>
    </sheetView>
  </sheetViews>
  <sheetFormatPr defaultColWidth="9" defaultRowHeight="13.5" outlineLevelCol="1"/>
  <cols>
    <col min="1" max="1" width="79" customWidth="1"/>
    <col min="2" max="2" width="36.5083333333333" customWidth="1"/>
  </cols>
  <sheetData>
    <row r="1" ht="45" customHeight="1" spans="1:2">
      <c r="A1" s="414" t="s">
        <v>2437</v>
      </c>
      <c r="B1" s="414"/>
    </row>
    <row r="2" ht="20.1" customHeight="1" spans="1:2">
      <c r="A2" s="415"/>
      <c r="B2" s="416" t="s">
        <v>2</v>
      </c>
    </row>
    <row r="3" ht="45" customHeight="1" spans="1:2">
      <c r="A3" s="417" t="s">
        <v>2438</v>
      </c>
      <c r="B3" s="111" t="s">
        <v>6</v>
      </c>
    </row>
    <row r="4" ht="30" customHeight="1" spans="1:2">
      <c r="A4" s="418" t="s">
        <v>2439</v>
      </c>
      <c r="B4" s="419">
        <f>SUM(B5:B8)</f>
        <v>36043</v>
      </c>
    </row>
    <row r="5" ht="30" customHeight="1" spans="1:2">
      <c r="A5" s="420" t="s">
        <v>2440</v>
      </c>
      <c r="B5" s="421">
        <v>22901</v>
      </c>
    </row>
    <row r="6" ht="30" customHeight="1" spans="1:2">
      <c r="A6" s="420" t="s">
        <v>2441</v>
      </c>
      <c r="B6" s="421">
        <v>6314</v>
      </c>
    </row>
    <row r="7" ht="30" customHeight="1" spans="1:2">
      <c r="A7" s="420" t="s">
        <v>2442</v>
      </c>
      <c r="B7" s="421">
        <v>2458</v>
      </c>
    </row>
    <row r="8" ht="30" customHeight="1" spans="1:2">
      <c r="A8" s="420" t="s">
        <v>2443</v>
      </c>
      <c r="B8" s="421">
        <v>4370</v>
      </c>
    </row>
    <row r="9" ht="30" customHeight="1" spans="1:2">
      <c r="A9" s="418" t="s">
        <v>2444</v>
      </c>
      <c r="B9" s="419">
        <f>SUM(B10:B19)</f>
        <v>28005</v>
      </c>
    </row>
    <row r="10" ht="30" customHeight="1" spans="1:2">
      <c r="A10" s="420" t="s">
        <v>2445</v>
      </c>
      <c r="B10" s="421">
        <v>16673</v>
      </c>
    </row>
    <row r="11" ht="30" customHeight="1" spans="1:2">
      <c r="A11" s="420" t="s">
        <v>2446</v>
      </c>
      <c r="B11" s="421">
        <v>213</v>
      </c>
    </row>
    <row r="12" ht="30" customHeight="1" spans="1:2">
      <c r="A12" s="420" t="s">
        <v>2447</v>
      </c>
      <c r="B12" s="421">
        <v>578</v>
      </c>
    </row>
    <row r="13" ht="30" customHeight="1" spans="1:2">
      <c r="A13" s="420" t="s">
        <v>2448</v>
      </c>
      <c r="B13" s="421">
        <v>1126</v>
      </c>
    </row>
    <row r="14" ht="30" customHeight="1" spans="1:2">
      <c r="A14" s="420" t="s">
        <v>2449</v>
      </c>
      <c r="B14" s="421">
        <v>8266</v>
      </c>
    </row>
    <row r="15" ht="30" customHeight="1" spans="1:2">
      <c r="A15" s="420" t="s">
        <v>2450</v>
      </c>
      <c r="B15" s="421">
        <v>239</v>
      </c>
    </row>
    <row r="16" ht="30" customHeight="1" spans="1:2">
      <c r="A16" s="420" t="s">
        <v>2451</v>
      </c>
      <c r="B16" s="421"/>
    </row>
    <row r="17" ht="30" customHeight="1" spans="1:2">
      <c r="A17" s="420" t="s">
        <v>2452</v>
      </c>
      <c r="B17" s="421">
        <v>470</v>
      </c>
    </row>
    <row r="18" ht="30" customHeight="1" spans="1:2">
      <c r="A18" s="420" t="s">
        <v>2453</v>
      </c>
      <c r="B18" s="421">
        <v>370</v>
      </c>
    </row>
    <row r="19" ht="30" customHeight="1" spans="1:2">
      <c r="A19" s="420" t="s">
        <v>2454</v>
      </c>
      <c r="B19" s="421">
        <v>70</v>
      </c>
    </row>
    <row r="20" ht="30" customHeight="1" spans="1:2">
      <c r="A20" s="418" t="s">
        <v>2455</v>
      </c>
      <c r="B20" s="419">
        <f>SUM(B21:B22)</f>
        <v>1111</v>
      </c>
    </row>
    <row r="21" ht="30" customHeight="1" spans="1:2">
      <c r="A21" s="420" t="s">
        <v>2456</v>
      </c>
      <c r="B21" s="398">
        <v>1054</v>
      </c>
    </row>
    <row r="22" ht="30" customHeight="1" spans="1:2">
      <c r="A22" s="420" t="s">
        <v>2457</v>
      </c>
      <c r="B22" s="398">
        <v>57</v>
      </c>
    </row>
    <row r="23" ht="30" customHeight="1" spans="1:2">
      <c r="A23" s="418" t="s">
        <v>2458</v>
      </c>
      <c r="B23" s="419">
        <f>SUM(B24:B25)</f>
        <v>112700</v>
      </c>
    </row>
    <row r="24" ht="30" customHeight="1" spans="1:2">
      <c r="A24" s="420" t="s">
        <v>2459</v>
      </c>
      <c r="B24" s="398">
        <v>104363</v>
      </c>
    </row>
    <row r="25" ht="30" customHeight="1" spans="1:2">
      <c r="A25" s="420" t="s">
        <v>2460</v>
      </c>
      <c r="B25" s="421">
        <v>8337</v>
      </c>
    </row>
    <row r="26" ht="30" customHeight="1" spans="1:2">
      <c r="A26" s="418" t="s">
        <v>2461</v>
      </c>
      <c r="B26" s="419">
        <f>SUM(B27)</f>
        <v>5699</v>
      </c>
    </row>
    <row r="27" ht="30" customHeight="1" spans="1:2">
      <c r="A27" s="420" t="s">
        <v>2462</v>
      </c>
      <c r="B27" s="398">
        <v>5699</v>
      </c>
    </row>
    <row r="28" ht="30" customHeight="1" spans="1:2">
      <c r="A28" s="418" t="s">
        <v>2463</v>
      </c>
      <c r="B28" s="419">
        <f>SUM(B29:B31)</f>
        <v>47671</v>
      </c>
    </row>
    <row r="29" ht="30" customHeight="1" spans="1:2">
      <c r="A29" s="420" t="s">
        <v>2464</v>
      </c>
      <c r="B29" s="421">
        <v>39619</v>
      </c>
    </row>
    <row r="30" ht="30" customHeight="1" spans="1:2">
      <c r="A30" s="420" t="s">
        <v>2465</v>
      </c>
      <c r="B30" s="421">
        <v>7979</v>
      </c>
    </row>
    <row r="31" ht="30" customHeight="1" spans="1:2">
      <c r="A31" s="420" t="s">
        <v>2466</v>
      </c>
      <c r="B31" s="421">
        <v>73</v>
      </c>
    </row>
    <row r="32" ht="30" customHeight="1" spans="1:2">
      <c r="A32" s="422" t="s">
        <v>2467</v>
      </c>
      <c r="B32" s="419">
        <f>B4+B9+B20+B23+B26+B28</f>
        <v>231229</v>
      </c>
    </row>
  </sheetData>
  <autoFilter ref="A3:B32">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3"/>
  <sheetViews>
    <sheetView showGridLines="0" showZeros="0" view="pageBreakPreview" zoomScaleNormal="100" topLeftCell="A41" workbookViewId="0">
      <selection activeCell="I5" sqref="I5"/>
    </sheetView>
  </sheetViews>
  <sheetFormatPr defaultColWidth="9" defaultRowHeight="13.5" outlineLevelCol="4"/>
  <cols>
    <col min="1" max="1" width="69.6333333333333" style="278" customWidth="1"/>
    <col min="2" max="2" width="45.6333333333333" customWidth="1"/>
    <col min="3" max="4" width="16.6333333333333" hidden="1" customWidth="1"/>
  </cols>
  <sheetData>
    <row r="1" s="277" customFormat="1" ht="45" customHeight="1" spans="1:4">
      <c r="A1" s="403" t="s">
        <v>2468</v>
      </c>
      <c r="B1" s="403"/>
      <c r="C1" s="403"/>
      <c r="D1" s="403"/>
    </row>
    <row r="2" customFormat="1" ht="20.1" customHeight="1" spans="1:4">
      <c r="A2" s="281"/>
      <c r="B2" s="394" t="s">
        <v>2</v>
      </c>
      <c r="C2" s="404"/>
      <c r="D2" s="404" t="s">
        <v>2</v>
      </c>
    </row>
    <row r="3" customFormat="1" ht="45" customHeight="1" spans="1:5">
      <c r="A3" s="180" t="s">
        <v>2469</v>
      </c>
      <c r="B3" s="111" t="s">
        <v>6</v>
      </c>
      <c r="C3" s="405" t="s">
        <v>2470</v>
      </c>
      <c r="D3" s="111" t="s">
        <v>2471</v>
      </c>
      <c r="E3" s="406" t="s">
        <v>8</v>
      </c>
    </row>
    <row r="4" customFormat="1" ht="36" customHeight="1" spans="1:5">
      <c r="A4" s="407" t="s">
        <v>2472</v>
      </c>
      <c r="B4" s="114"/>
      <c r="C4" s="408">
        <f>SUM(C5:C5)</f>
        <v>0</v>
      </c>
      <c r="D4" s="409">
        <f>SUM(D5:D5)</f>
        <v>0</v>
      </c>
      <c r="E4" s="290" t="str">
        <f t="shared" ref="E4:E6" si="0">IF(A4&lt;&gt;"",IF(SUM(B4:D4)&lt;&gt;0,"是","否"),"是")</f>
        <v>否</v>
      </c>
    </row>
    <row r="5" customFormat="1" ht="36" customHeight="1" spans="1:5">
      <c r="A5" s="410" t="s">
        <v>2473</v>
      </c>
      <c r="B5" s="117"/>
      <c r="C5" s="411"/>
      <c r="D5" s="412"/>
      <c r="E5" s="290" t="str">
        <f t="shared" si="0"/>
        <v>否</v>
      </c>
    </row>
    <row r="6" customFormat="1" ht="36" customHeight="1" spans="1:5">
      <c r="A6" s="407" t="s">
        <v>2474</v>
      </c>
      <c r="B6" s="117"/>
      <c r="C6" s="411">
        <v>64164</v>
      </c>
      <c r="D6" s="412"/>
      <c r="E6" s="290" t="str">
        <f t="shared" si="0"/>
        <v>是</v>
      </c>
    </row>
    <row r="7" customFormat="1" ht="36" customHeight="1" spans="1:5">
      <c r="A7" s="410" t="s">
        <v>2473</v>
      </c>
      <c r="B7" s="114"/>
      <c r="C7" s="411"/>
      <c r="D7" s="412"/>
      <c r="E7" s="290"/>
    </row>
    <row r="8" customFormat="1" ht="36" customHeight="1" spans="1:5">
      <c r="A8" s="407" t="s">
        <v>2475</v>
      </c>
      <c r="B8" s="117"/>
      <c r="C8" s="411">
        <v>2293</v>
      </c>
      <c r="D8" s="412"/>
      <c r="E8" s="290" t="str">
        <f t="shared" ref="E8:E12" si="1">IF(A8&lt;&gt;"",IF(SUM(B8:D8)&lt;&gt;0,"是","否"),"是")</f>
        <v>是</v>
      </c>
    </row>
    <row r="9" customFormat="1" ht="36" customHeight="1" spans="1:5">
      <c r="A9" s="410" t="s">
        <v>2473</v>
      </c>
      <c r="B9" s="117"/>
      <c r="C9" s="411"/>
      <c r="D9" s="412"/>
      <c r="E9" s="290"/>
    </row>
    <row r="10" customFormat="1" ht="36" customHeight="1" spans="1:5">
      <c r="A10" s="407" t="s">
        <v>2476</v>
      </c>
      <c r="B10" s="117"/>
      <c r="C10" s="411">
        <v>9600</v>
      </c>
      <c r="D10" s="412"/>
      <c r="E10" s="290" t="str">
        <f t="shared" si="1"/>
        <v>是</v>
      </c>
    </row>
    <row r="11" customFormat="1" ht="36" customHeight="1" spans="1:5">
      <c r="A11" s="410" t="s">
        <v>2473</v>
      </c>
      <c r="B11" s="117"/>
      <c r="C11" s="411"/>
      <c r="D11" s="412"/>
      <c r="E11" s="290"/>
    </row>
    <row r="12" customFormat="1" ht="36" customHeight="1" spans="1:5">
      <c r="A12" s="407" t="s">
        <v>2477</v>
      </c>
      <c r="B12" s="117"/>
      <c r="C12" s="411">
        <v>280</v>
      </c>
      <c r="D12" s="412"/>
      <c r="E12" s="290" t="str">
        <f t="shared" si="1"/>
        <v>是</v>
      </c>
    </row>
    <row r="13" customFormat="1" ht="36" customHeight="1" spans="1:5">
      <c r="A13" s="410" t="s">
        <v>2473</v>
      </c>
      <c r="B13" s="117"/>
      <c r="C13" s="411"/>
      <c r="D13" s="412"/>
      <c r="E13" s="290"/>
    </row>
    <row r="14" customFormat="1" ht="36" customHeight="1" spans="1:5">
      <c r="A14" s="407" t="s">
        <v>2478</v>
      </c>
      <c r="B14" s="117"/>
      <c r="C14" s="411">
        <v>83870</v>
      </c>
      <c r="D14" s="412"/>
      <c r="E14" s="290" t="str">
        <f t="shared" ref="E14:E18" si="2">IF(A14&lt;&gt;"",IF(SUM(B14:D14)&lt;&gt;0,"是","否"),"是")</f>
        <v>是</v>
      </c>
    </row>
    <row r="15" customFormat="1" ht="36" customHeight="1" spans="1:5">
      <c r="A15" s="410" t="s">
        <v>2473</v>
      </c>
      <c r="B15" s="117"/>
      <c r="C15" s="411"/>
      <c r="D15" s="412"/>
      <c r="E15" s="290"/>
    </row>
    <row r="16" customFormat="1" ht="36" customHeight="1" spans="1:5">
      <c r="A16" s="407" t="s">
        <v>2479</v>
      </c>
      <c r="B16" s="117"/>
      <c r="C16" s="411">
        <v>413</v>
      </c>
      <c r="D16" s="412"/>
      <c r="E16" s="290" t="str">
        <f t="shared" si="2"/>
        <v>是</v>
      </c>
    </row>
    <row r="17" customFormat="1" ht="36" customHeight="1" spans="1:5">
      <c r="A17" s="410" t="s">
        <v>2473</v>
      </c>
      <c r="B17" s="117"/>
      <c r="C17" s="411"/>
      <c r="D17" s="412"/>
      <c r="E17" s="290"/>
    </row>
    <row r="18" customFormat="1" ht="36" customHeight="1" spans="1:5">
      <c r="A18" s="407" t="s">
        <v>2480</v>
      </c>
      <c r="B18" s="117"/>
      <c r="C18" s="411">
        <v>60</v>
      </c>
      <c r="D18" s="412"/>
      <c r="E18" s="290" t="str">
        <f t="shared" si="2"/>
        <v>是</v>
      </c>
    </row>
    <row r="19" customFormat="1" ht="36" customHeight="1" spans="1:5">
      <c r="A19" s="410" t="s">
        <v>2473</v>
      </c>
      <c r="B19" s="117"/>
      <c r="C19" s="411"/>
      <c r="D19" s="412"/>
      <c r="E19" s="290"/>
    </row>
    <row r="20" customFormat="1" ht="36" customHeight="1" spans="1:5">
      <c r="A20" s="407" t="s">
        <v>2481</v>
      </c>
      <c r="B20" s="117"/>
      <c r="C20" s="411">
        <v>4418</v>
      </c>
      <c r="D20" s="412"/>
      <c r="E20" s="290" t="str">
        <f t="shared" ref="E20:E24" si="3">IF(A20&lt;&gt;"",IF(SUM(B20:D20)&lt;&gt;0,"是","否"),"是")</f>
        <v>是</v>
      </c>
    </row>
    <row r="21" customFormat="1" ht="36" customHeight="1" spans="1:5">
      <c r="A21" s="410" t="s">
        <v>2473</v>
      </c>
      <c r="B21" s="117"/>
      <c r="C21" s="408"/>
      <c r="D21" s="409"/>
      <c r="E21" s="290"/>
    </row>
    <row r="22" customFormat="1" ht="36" customHeight="1" spans="1:5">
      <c r="A22" s="407" t="s">
        <v>2482</v>
      </c>
      <c r="B22" s="117"/>
      <c r="C22" s="411"/>
      <c r="D22" s="412"/>
      <c r="E22" s="290" t="str">
        <f t="shared" si="3"/>
        <v>否</v>
      </c>
    </row>
    <row r="23" customFormat="1" ht="36" customHeight="1" spans="1:5">
      <c r="A23" s="410" t="s">
        <v>2473</v>
      </c>
      <c r="B23" s="117"/>
      <c r="C23" s="411"/>
      <c r="D23" s="412"/>
      <c r="E23" s="290"/>
    </row>
    <row r="24" customFormat="1" ht="36" customHeight="1" spans="1:5">
      <c r="A24" s="407" t="s">
        <v>2483</v>
      </c>
      <c r="B24" s="117"/>
      <c r="C24" s="411"/>
      <c r="D24" s="412"/>
      <c r="E24" s="290" t="str">
        <f t="shared" si="3"/>
        <v>否</v>
      </c>
    </row>
    <row r="25" customFormat="1" ht="36" customHeight="1" spans="1:5">
      <c r="A25" s="410" t="s">
        <v>2473</v>
      </c>
      <c r="B25" s="117"/>
      <c r="C25" s="411"/>
      <c r="D25" s="412"/>
      <c r="E25" s="290"/>
    </row>
    <row r="26" customFormat="1" ht="36" customHeight="1" spans="1:5">
      <c r="A26" s="407" t="s">
        <v>2484</v>
      </c>
      <c r="B26" s="117"/>
      <c r="C26" s="411"/>
      <c r="D26" s="412">
        <v>5000</v>
      </c>
      <c r="E26" s="290" t="str">
        <f t="shared" ref="E26:E30" si="4">IF(A26&lt;&gt;"",IF(SUM(B26:D26)&lt;&gt;0,"是","否"),"是")</f>
        <v>是</v>
      </c>
    </row>
    <row r="27" customFormat="1" ht="36" customHeight="1" spans="1:5">
      <c r="A27" s="410" t="s">
        <v>2473</v>
      </c>
      <c r="B27" s="117"/>
      <c r="C27" s="411"/>
      <c r="D27" s="412"/>
      <c r="E27" s="290"/>
    </row>
    <row r="28" customFormat="1" ht="36" customHeight="1" spans="1:5">
      <c r="A28" s="407" t="s">
        <v>2485</v>
      </c>
      <c r="B28" s="117"/>
      <c r="C28" s="411">
        <v>3800</v>
      </c>
      <c r="D28" s="412"/>
      <c r="E28" s="290" t="str">
        <f t="shared" si="4"/>
        <v>是</v>
      </c>
    </row>
    <row r="29" customFormat="1" ht="36" customHeight="1" spans="1:5">
      <c r="A29" s="410" t="s">
        <v>2473</v>
      </c>
      <c r="B29" s="117"/>
      <c r="C29" s="411"/>
      <c r="D29" s="412"/>
      <c r="E29" s="290"/>
    </row>
    <row r="30" customFormat="1" ht="36" customHeight="1" spans="1:5">
      <c r="A30" s="407" t="s">
        <v>2486</v>
      </c>
      <c r="B30" s="117"/>
      <c r="C30" s="411">
        <v>1257</v>
      </c>
      <c r="D30" s="412"/>
      <c r="E30" s="290" t="str">
        <f t="shared" si="4"/>
        <v>是</v>
      </c>
    </row>
    <row r="31" customFormat="1" ht="36" customHeight="1" spans="1:5">
      <c r="A31" s="410" t="s">
        <v>2473</v>
      </c>
      <c r="B31" s="117"/>
      <c r="C31" s="411"/>
      <c r="D31" s="412"/>
      <c r="E31" s="290"/>
    </row>
    <row r="32" customFormat="1" ht="36" customHeight="1" spans="1:5">
      <c r="A32" s="407" t="s">
        <v>2487</v>
      </c>
      <c r="B32" s="117"/>
      <c r="C32" s="411">
        <v>2163</v>
      </c>
      <c r="D32" s="412"/>
      <c r="E32" s="290" t="str">
        <f t="shared" ref="E32:E36" si="5">IF(A32&lt;&gt;"",IF(SUM(B32:D32)&lt;&gt;0,"是","否"),"是")</f>
        <v>是</v>
      </c>
    </row>
    <row r="33" customFormat="1" ht="36" customHeight="1" spans="1:5">
      <c r="A33" s="410" t="s">
        <v>2473</v>
      </c>
      <c r="B33" s="117"/>
      <c r="C33" s="411"/>
      <c r="D33" s="412"/>
      <c r="E33" s="290"/>
    </row>
    <row r="34" customFormat="1" ht="36" customHeight="1" spans="1:5">
      <c r="A34" s="407" t="s">
        <v>2488</v>
      </c>
      <c r="B34" s="117"/>
      <c r="E34" s="290" t="str">
        <f t="shared" si="5"/>
        <v>否</v>
      </c>
    </row>
    <row r="35" customFormat="1" ht="36" customHeight="1" spans="1:5">
      <c r="A35" s="410" t="s">
        <v>2473</v>
      </c>
      <c r="B35" s="117"/>
      <c r="E35" s="290"/>
    </row>
    <row r="36" customFormat="1" ht="36" customHeight="1" spans="1:5">
      <c r="A36" s="407" t="s">
        <v>2489</v>
      </c>
      <c r="B36" s="117"/>
      <c r="E36" s="290" t="str">
        <f t="shared" si="5"/>
        <v>否</v>
      </c>
    </row>
    <row r="37" customFormat="1" ht="36" customHeight="1" spans="1:5">
      <c r="A37" s="410" t="s">
        <v>2473</v>
      </c>
      <c r="B37" s="117"/>
      <c r="E37" s="290"/>
    </row>
    <row r="38" customFormat="1" ht="36" customHeight="1" spans="1:5">
      <c r="A38" s="407" t="s">
        <v>2490</v>
      </c>
      <c r="B38" s="117"/>
      <c r="E38" s="290" t="str">
        <f t="shared" ref="E38:E42" si="6">IF(A38&lt;&gt;"",IF(SUM(B38:D38)&lt;&gt;0,"是","否"),"是")</f>
        <v>否</v>
      </c>
    </row>
    <row r="39" customFormat="1" ht="36" customHeight="1" spans="1:5">
      <c r="A39" s="410" t="s">
        <v>2473</v>
      </c>
      <c r="B39" s="117"/>
      <c r="E39" s="290"/>
    </row>
    <row r="40" customFormat="1" ht="36" customHeight="1" spans="1:5">
      <c r="A40" s="407" t="s">
        <v>2491</v>
      </c>
      <c r="B40" s="117"/>
      <c r="E40" s="290" t="str">
        <f t="shared" si="6"/>
        <v>否</v>
      </c>
    </row>
    <row r="41" customFormat="1" ht="36" customHeight="1" spans="1:5">
      <c r="A41" s="410" t="s">
        <v>2473</v>
      </c>
      <c r="B41" s="117"/>
      <c r="E41" s="290"/>
    </row>
    <row r="42" customFormat="1" ht="36" customHeight="1" spans="1:5">
      <c r="A42" s="413" t="s">
        <v>2492</v>
      </c>
      <c r="B42" s="117"/>
      <c r="E42" s="290" t="str">
        <f t="shared" si="6"/>
        <v>否</v>
      </c>
    </row>
    <row r="43" customFormat="1" spans="1:1">
      <c r="A43" s="278" t="s">
        <v>2493</v>
      </c>
    </row>
  </sheetData>
  <autoFilter ref="A3:E43">
    <extLst/>
  </autoFilter>
  <mergeCells count="1">
    <mergeCell ref="A1:D1"/>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XFD35"/>
  <sheetViews>
    <sheetView showGridLines="0" showZeros="0" view="pageBreakPreview" zoomScaleNormal="85" topLeftCell="A21" workbookViewId="0">
      <selection activeCell="G38" sqref="G38"/>
    </sheetView>
  </sheetViews>
  <sheetFormatPr defaultColWidth="9" defaultRowHeight="14.25"/>
  <cols>
    <col min="1" max="1" width="24.925" style="166" customWidth="1"/>
    <col min="2" max="2" width="20.6333333333333" style="168" customWidth="1"/>
    <col min="3" max="3" width="20.6333333333333" style="166" customWidth="1"/>
    <col min="4" max="4" width="20" style="343" customWidth="1"/>
    <col min="5" max="5" width="12.6333333333333" style="166"/>
    <col min="6" max="16377" width="9" style="166"/>
    <col min="16378" max="16379" width="35.6333333333333" style="166"/>
    <col min="16380" max="16384" width="9" style="166"/>
  </cols>
  <sheetData>
    <row r="1" s="166" customFormat="1" ht="45" customHeight="1" spans="1:4">
      <c r="A1" s="171" t="s">
        <v>2494</v>
      </c>
      <c r="B1" s="171"/>
      <c r="C1" s="171"/>
      <c r="D1" s="171"/>
    </row>
    <row r="2" s="166" customFormat="1" ht="20.1" customHeight="1" spans="1:4">
      <c r="A2" s="172"/>
      <c r="B2" s="172"/>
      <c r="C2" s="393"/>
      <c r="D2" s="394" t="s">
        <v>2</v>
      </c>
    </row>
    <row r="3" s="167" customFormat="1" ht="45" customHeight="1" spans="1:4">
      <c r="A3" s="174" t="s">
        <v>2495</v>
      </c>
      <c r="B3" s="174" t="s">
        <v>2492</v>
      </c>
      <c r="C3" s="395" t="s">
        <v>2496</v>
      </c>
      <c r="D3" s="395" t="s">
        <v>2497</v>
      </c>
    </row>
    <row r="4" s="166" customFormat="1" ht="36" customHeight="1" spans="1:4">
      <c r="A4" s="396" t="s">
        <v>2498</v>
      </c>
      <c r="B4" s="397"/>
      <c r="C4" s="397"/>
      <c r="D4" s="397"/>
    </row>
    <row r="5" s="166" customFormat="1" ht="36" customHeight="1" spans="1:6">
      <c r="A5" s="182" t="s">
        <v>2499</v>
      </c>
      <c r="B5" s="176"/>
      <c r="C5" s="176"/>
      <c r="D5" s="398"/>
      <c r="F5" s="166" t="s">
        <v>2500</v>
      </c>
    </row>
    <row r="6" s="166" customFormat="1" ht="36" customHeight="1" spans="1:4">
      <c r="A6" s="182" t="s">
        <v>2501</v>
      </c>
      <c r="B6" s="176"/>
      <c r="C6" s="176"/>
      <c r="D6" s="398"/>
    </row>
    <row r="7" s="166" customFormat="1" ht="36" customHeight="1" spans="1:4">
      <c r="A7" s="182" t="s">
        <v>2502</v>
      </c>
      <c r="B7" s="176"/>
      <c r="C7" s="176"/>
      <c r="D7" s="398"/>
    </row>
    <row r="8" s="166" customFormat="1" ht="36" customHeight="1" spans="1:4">
      <c r="A8" s="182" t="s">
        <v>2503</v>
      </c>
      <c r="B8" s="176"/>
      <c r="C8" s="176"/>
      <c r="D8" s="398"/>
    </row>
    <row r="9" s="166" customFormat="1" ht="36" customHeight="1" spans="1:4">
      <c r="A9" s="182" t="s">
        <v>2504</v>
      </c>
      <c r="B9" s="176"/>
      <c r="C9" s="176"/>
      <c r="D9" s="398"/>
    </row>
    <row r="10" s="166" customFormat="1" ht="36" customHeight="1" spans="1:4">
      <c r="A10" s="182" t="s">
        <v>2505</v>
      </c>
      <c r="B10" s="176"/>
      <c r="C10" s="176"/>
      <c r="D10" s="398"/>
    </row>
    <row r="11" s="166" customFormat="1" ht="36" customHeight="1" spans="1:4">
      <c r="A11" s="182" t="s">
        <v>2506</v>
      </c>
      <c r="B11" s="176"/>
      <c r="C11" s="176"/>
      <c r="D11" s="398"/>
    </row>
    <row r="12" s="166" customFormat="1" ht="36" customHeight="1" spans="1:4">
      <c r="A12" s="182" t="s">
        <v>2507</v>
      </c>
      <c r="B12" s="176"/>
      <c r="C12" s="176"/>
      <c r="D12" s="398"/>
    </row>
    <row r="13" s="166" customFormat="1" ht="36" customHeight="1" spans="1:4">
      <c r="A13" s="182" t="s">
        <v>2508</v>
      </c>
      <c r="B13" s="176"/>
      <c r="C13" s="176"/>
      <c r="D13" s="398"/>
    </row>
    <row r="14" s="166" customFormat="1" ht="36" customHeight="1" spans="1:4">
      <c r="A14" s="182" t="s">
        <v>2509</v>
      </c>
      <c r="B14" s="176"/>
      <c r="C14" s="176"/>
      <c r="D14" s="398"/>
    </row>
    <row r="15" s="166" customFormat="1" ht="36" customHeight="1" spans="1:4">
      <c r="A15" s="182" t="s">
        <v>2510</v>
      </c>
      <c r="B15" s="176"/>
      <c r="C15" s="176"/>
      <c r="D15" s="398"/>
    </row>
    <row r="16" s="166" customFormat="1" ht="36" customHeight="1" spans="1:4">
      <c r="A16" s="182" t="s">
        <v>2511</v>
      </c>
      <c r="B16" s="176"/>
      <c r="C16" s="176"/>
      <c r="D16" s="398"/>
    </row>
    <row r="17" s="166" customFormat="1" ht="36" customHeight="1" spans="1:4">
      <c r="A17" s="182" t="s">
        <v>2512</v>
      </c>
      <c r="B17" s="176"/>
      <c r="C17" s="176"/>
      <c r="D17" s="398"/>
    </row>
    <row r="18" s="166" customFormat="1" ht="36" customHeight="1" spans="1:4">
      <c r="A18" s="396" t="s">
        <v>2513</v>
      </c>
      <c r="B18" s="176"/>
      <c r="C18" s="176"/>
      <c r="D18" s="398"/>
    </row>
    <row r="19" s="166" customFormat="1" ht="36" customHeight="1" spans="1:4">
      <c r="A19" s="182" t="s">
        <v>2499</v>
      </c>
      <c r="B19" s="176"/>
      <c r="C19" s="176"/>
      <c r="D19" s="398"/>
    </row>
    <row r="20" s="166" customFormat="1" ht="36" customHeight="1" spans="1:4">
      <c r="A20" s="182" t="s">
        <v>2501</v>
      </c>
      <c r="B20" s="176"/>
      <c r="C20" s="176"/>
      <c r="D20" s="398"/>
    </row>
    <row r="21" s="166" customFormat="1" ht="36" customHeight="1" spans="1:4">
      <c r="A21" s="182" t="s">
        <v>2502</v>
      </c>
      <c r="B21" s="176"/>
      <c r="C21" s="176"/>
      <c r="D21" s="398"/>
    </row>
    <row r="22" s="166" customFormat="1" ht="36" customHeight="1" spans="1:4">
      <c r="A22" s="182" t="s">
        <v>2503</v>
      </c>
      <c r="B22" s="176"/>
      <c r="C22" s="176"/>
      <c r="D22" s="398"/>
    </row>
    <row r="23" s="166" customFormat="1" ht="36" customHeight="1" spans="1:4">
      <c r="A23" s="182" t="s">
        <v>2504</v>
      </c>
      <c r="B23" s="176"/>
      <c r="C23" s="176"/>
      <c r="D23" s="398"/>
    </row>
    <row r="24" s="166" customFormat="1" ht="36" customHeight="1" spans="1:4">
      <c r="A24" s="182" t="s">
        <v>2505</v>
      </c>
      <c r="B24" s="176"/>
      <c r="C24" s="176"/>
      <c r="D24" s="398"/>
    </row>
    <row r="25" s="166" customFormat="1" ht="36" customHeight="1" spans="1:4">
      <c r="A25" s="182" t="s">
        <v>2506</v>
      </c>
      <c r="B25" s="176"/>
      <c r="C25" s="176"/>
      <c r="D25" s="398"/>
    </row>
    <row r="26" s="166" customFormat="1" ht="36" customHeight="1" spans="1:4">
      <c r="A26" s="182" t="s">
        <v>2507</v>
      </c>
      <c r="B26" s="176"/>
      <c r="C26" s="176"/>
      <c r="D26" s="398"/>
    </row>
    <row r="27" s="166" customFormat="1" ht="36" customHeight="1" spans="1:4">
      <c r="A27" s="182" t="s">
        <v>2508</v>
      </c>
      <c r="B27" s="176"/>
      <c r="C27" s="176"/>
      <c r="D27" s="398"/>
    </row>
    <row r="28" s="166" customFormat="1" ht="36" customHeight="1" spans="1:4">
      <c r="A28" s="182" t="s">
        <v>2509</v>
      </c>
      <c r="B28" s="176"/>
      <c r="C28" s="176"/>
      <c r="D28" s="398"/>
    </row>
    <row r="29" s="166" customFormat="1" ht="36" customHeight="1" spans="1:4">
      <c r="A29" s="182" t="s">
        <v>2510</v>
      </c>
      <c r="B29" s="176"/>
      <c r="C29" s="176"/>
      <c r="D29" s="398"/>
    </row>
    <row r="30" s="166" customFormat="1" ht="36" customHeight="1" spans="1:4">
      <c r="A30" s="182" t="s">
        <v>2511</v>
      </c>
      <c r="B30" s="176"/>
      <c r="C30" s="176"/>
      <c r="D30" s="398"/>
    </row>
    <row r="31" s="166" customFormat="1" ht="36" customHeight="1" spans="1:4">
      <c r="A31" s="182" t="s">
        <v>2512</v>
      </c>
      <c r="B31" s="397"/>
      <c r="C31" s="397"/>
      <c r="D31" s="397"/>
    </row>
    <row r="32" s="166" customFormat="1" spans="1:4">
      <c r="A32" s="166" t="s">
        <v>2514</v>
      </c>
      <c r="B32" s="399"/>
      <c r="C32" s="400"/>
      <c r="D32" s="401"/>
    </row>
    <row r="33" s="343" customFormat="1" spans="1:16384">
      <c r="A33" s="166"/>
      <c r="B33" s="168"/>
      <c r="C33" s="402"/>
      <c r="E33" s="166"/>
      <c r="XEX33" s="166"/>
      <c r="XEY33" s="166"/>
      <c r="XEZ33" s="166"/>
      <c r="XFA33" s="166"/>
      <c r="XFB33" s="166"/>
      <c r="XFC33" s="166"/>
      <c r="XFD33" s="166"/>
    </row>
    <row r="34" s="343" customFormat="1" spans="1:16384">
      <c r="A34" s="166"/>
      <c r="B34" s="168"/>
      <c r="C34" s="402"/>
      <c r="E34" s="166"/>
      <c r="XEX34" s="166"/>
      <c r="XEY34" s="166"/>
      <c r="XEZ34" s="166"/>
      <c r="XFA34" s="166"/>
      <c r="XFB34" s="166"/>
      <c r="XFC34" s="166"/>
      <c r="XFD34" s="166"/>
    </row>
    <row r="35" s="343" customFormat="1" spans="1:16384">
      <c r="A35" s="166"/>
      <c r="B35" s="168"/>
      <c r="C35" s="402"/>
      <c r="E35" s="166"/>
      <c r="XEX35" s="166"/>
      <c r="XEY35" s="166"/>
      <c r="XEZ35" s="166"/>
      <c r="XFA35" s="166"/>
      <c r="XFB35" s="166"/>
      <c r="XFC35" s="166"/>
      <c r="XFD35" s="166"/>
    </row>
  </sheetData>
  <mergeCells count="1">
    <mergeCell ref="A1:D1"/>
  </mergeCells>
  <conditionalFormatting sqref="D1">
    <cfRule type="cellIs" dxfId="0" priority="4" stopIfTrue="1" operator="lessThanOrEqual">
      <formula>-1</formula>
    </cfRule>
    <cfRule type="cellIs" dxfId="0" priority="3" stopIfTrue="1" operator="greaterThanOrEqual">
      <formula>10</formula>
    </cfRule>
  </conditionalFormatting>
  <conditionalFormatting sqref="B3:C3">
    <cfRule type="cellIs" dxfId="0" priority="2" stopIfTrue="1" operator="lessThanOrEqual">
      <formula>-1</formula>
    </cfRule>
  </conditionalFormatting>
  <conditionalFormatting sqref="B4:C5 C9:C30 B6 C6:C7">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workbookViewId="0">
      <selection activeCell="F6" sqref="F6"/>
    </sheetView>
  </sheetViews>
  <sheetFormatPr defaultColWidth="9" defaultRowHeight="13.5" outlineLevelCol="4"/>
  <cols>
    <col min="1" max="1" width="37.75" style="372" customWidth="1"/>
    <col min="2" max="2" width="22" style="372" customWidth="1"/>
    <col min="3" max="4" width="23.8833333333333" style="372" customWidth="1"/>
    <col min="5" max="5" width="24.5083333333333" style="377" customWidth="1"/>
    <col min="6" max="248" width="9" style="372"/>
    <col min="249" max="16384" width="9" style="1"/>
  </cols>
  <sheetData>
    <row r="1" s="372" customFormat="1" ht="40.5" customHeight="1" spans="1:5">
      <c r="A1" s="373" t="s">
        <v>2515</v>
      </c>
      <c r="B1" s="373"/>
      <c r="C1" s="373"/>
      <c r="D1" s="373"/>
      <c r="E1" s="378"/>
    </row>
    <row r="2" s="372" customFormat="1" ht="17" customHeight="1" spans="1:5">
      <c r="A2" s="379"/>
      <c r="B2" s="379"/>
      <c r="C2" s="379"/>
      <c r="D2" s="380"/>
      <c r="E2" s="381" t="s">
        <v>2</v>
      </c>
    </row>
    <row r="3" s="1" customFormat="1" ht="24.95" customHeight="1" spans="1:5">
      <c r="A3" s="382" t="s">
        <v>4</v>
      </c>
      <c r="B3" s="382" t="s">
        <v>130</v>
      </c>
      <c r="C3" s="382" t="s">
        <v>6</v>
      </c>
      <c r="D3" s="383" t="s">
        <v>2516</v>
      </c>
      <c r="E3" s="384"/>
    </row>
    <row r="4" s="1" customFormat="1" ht="24.95" customHeight="1" spans="1:5">
      <c r="A4" s="385"/>
      <c r="B4" s="385"/>
      <c r="C4" s="385"/>
      <c r="D4" s="174" t="s">
        <v>2517</v>
      </c>
      <c r="E4" s="386" t="s">
        <v>2518</v>
      </c>
    </row>
    <row r="5" s="372" customFormat="1" ht="35" customHeight="1" spans="1:5">
      <c r="A5" s="387" t="s">
        <v>2492</v>
      </c>
      <c r="B5" s="388">
        <f>B6+B7+B8</f>
        <v>858.85</v>
      </c>
      <c r="C5" s="388">
        <f>C6+C7+C8</f>
        <v>821.17</v>
      </c>
      <c r="D5" s="389">
        <f t="shared" ref="D5:D10" si="0">C5-B5</f>
        <v>-37.68</v>
      </c>
      <c r="E5" s="390">
        <f t="shared" ref="E5:E8" si="1">(C5-B5)/B5</f>
        <v>-0.0439</v>
      </c>
    </row>
    <row r="6" s="372" customFormat="1" ht="35" customHeight="1" spans="1:5">
      <c r="A6" s="136" t="s">
        <v>2519</v>
      </c>
      <c r="B6" s="389">
        <v>0</v>
      </c>
      <c r="C6" s="389">
        <v>0</v>
      </c>
      <c r="D6" s="389">
        <f t="shared" si="0"/>
        <v>0</v>
      </c>
      <c r="E6" s="390"/>
    </row>
    <row r="7" s="372" customFormat="1" ht="35" customHeight="1" spans="1:5">
      <c r="A7" s="136" t="s">
        <v>2520</v>
      </c>
      <c r="B7" s="389">
        <v>296.17</v>
      </c>
      <c r="C7" s="389">
        <v>291.66</v>
      </c>
      <c r="D7" s="389">
        <f t="shared" si="0"/>
        <v>-4.51</v>
      </c>
      <c r="E7" s="390">
        <f t="shared" si="1"/>
        <v>-0.0152</v>
      </c>
    </row>
    <row r="8" s="372" customFormat="1" ht="35" customHeight="1" spans="1:5">
      <c r="A8" s="136" t="s">
        <v>2521</v>
      </c>
      <c r="B8" s="388">
        <f>B9+B10</f>
        <v>562.68</v>
      </c>
      <c r="C8" s="388">
        <f>C9+C10</f>
        <v>529.51</v>
      </c>
      <c r="D8" s="389">
        <f t="shared" si="0"/>
        <v>-33.17</v>
      </c>
      <c r="E8" s="390">
        <f t="shared" si="1"/>
        <v>-0.059</v>
      </c>
    </row>
    <row r="9" s="372" customFormat="1" ht="35" customHeight="1" spans="1:5">
      <c r="A9" s="139" t="s">
        <v>2522</v>
      </c>
      <c r="B9" s="388">
        <v>0</v>
      </c>
      <c r="C9" s="388">
        <v>33.51</v>
      </c>
      <c r="D9" s="389">
        <f t="shared" si="0"/>
        <v>33.51</v>
      </c>
      <c r="E9" s="390"/>
    </row>
    <row r="10" s="372" customFormat="1" ht="35" customHeight="1" spans="1:5">
      <c r="A10" s="139" t="s">
        <v>2523</v>
      </c>
      <c r="B10" s="388">
        <v>562.68</v>
      </c>
      <c r="C10" s="388">
        <v>496</v>
      </c>
      <c r="D10" s="389">
        <f t="shared" si="0"/>
        <v>-66.68</v>
      </c>
      <c r="E10" s="390">
        <f>(C10-B10)/B10</f>
        <v>-0.1185</v>
      </c>
    </row>
    <row r="11" s="372" customFormat="1" ht="130" customHeight="1" spans="1:5">
      <c r="A11" s="391" t="s">
        <v>2524</v>
      </c>
      <c r="B11" s="391"/>
      <c r="C11" s="391"/>
      <c r="D11" s="391"/>
      <c r="E11" s="392"/>
    </row>
  </sheetData>
  <mergeCells count="6">
    <mergeCell ref="A1:E1"/>
    <mergeCell ref="D3:E3"/>
    <mergeCell ref="A11:E11"/>
    <mergeCell ref="A3:A4"/>
    <mergeCell ref="B3:B4"/>
    <mergeCell ref="C3:C4"/>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50"/>
  <sheetViews>
    <sheetView showGridLines="0" showZeros="0" view="pageBreakPreview" zoomScaleNormal="115" topLeftCell="B27" workbookViewId="0">
      <selection activeCell="D30" sqref="D30"/>
    </sheetView>
  </sheetViews>
  <sheetFormatPr defaultColWidth="9" defaultRowHeight="14.25" outlineLevelCol="5"/>
  <cols>
    <col min="1" max="1" width="20.6333333333333" style="166" hidden="1" customWidth="1"/>
    <col min="2" max="2" width="50.75" style="166" customWidth="1"/>
    <col min="3" max="4" width="20.6333333333333" style="166" customWidth="1"/>
    <col min="5" max="5" width="20.6333333333333" style="343" customWidth="1"/>
    <col min="6" max="6" width="3.75" style="166" hidden="1" customWidth="1"/>
    <col min="7" max="16357" width="9" style="166"/>
    <col min="16358" max="16358" width="45.6333333333333" style="166"/>
    <col min="16359" max="16384" width="9" style="166"/>
  </cols>
  <sheetData>
    <row r="1" s="372" customFormat="1" ht="40.5" customHeight="1" spans="1:5">
      <c r="A1" s="373" t="s">
        <v>2525</v>
      </c>
      <c r="B1" s="373"/>
      <c r="C1" s="373"/>
      <c r="D1" s="373"/>
      <c r="E1" s="373"/>
    </row>
    <row r="2" s="341" customFormat="1" ht="20.1" customHeight="1" spans="1:6">
      <c r="A2" s="345"/>
      <c r="B2" s="346"/>
      <c r="C2" s="347"/>
      <c r="D2" s="346"/>
      <c r="E2" s="348" t="s">
        <v>2</v>
      </c>
      <c r="F2" s="345"/>
    </row>
    <row r="3" s="342" customFormat="1" ht="45" customHeight="1" spans="1:6">
      <c r="A3" s="349" t="s">
        <v>3</v>
      </c>
      <c r="B3" s="350" t="s">
        <v>4</v>
      </c>
      <c r="C3" s="187" t="s">
        <v>5</v>
      </c>
      <c r="D3" s="187" t="s">
        <v>6</v>
      </c>
      <c r="E3" s="187" t="s">
        <v>7</v>
      </c>
      <c r="F3" s="351" t="s">
        <v>8</v>
      </c>
    </row>
    <row r="4" s="342" customFormat="1" ht="35" customHeight="1" spans="1:6">
      <c r="A4" s="314" t="s">
        <v>2526</v>
      </c>
      <c r="B4" s="352" t="s">
        <v>2527</v>
      </c>
      <c r="C4" s="353"/>
      <c r="D4" s="353"/>
      <c r="E4" s="312"/>
      <c r="F4" s="354" t="str">
        <f t="shared" ref="F4:F37" si="0">IF(LEN(A4)=7,"是",IF(B4&lt;&gt;"",IF(SUM(C4:D4)&lt;&gt;0,"是","否"),"是"))</f>
        <v>是</v>
      </c>
    </row>
    <row r="5" ht="35" customHeight="1" spans="1:6">
      <c r="A5" s="314" t="s">
        <v>2528</v>
      </c>
      <c r="B5" s="352" t="s">
        <v>2529</v>
      </c>
      <c r="C5" s="353"/>
      <c r="D5" s="353"/>
      <c r="E5" s="355"/>
      <c r="F5" s="354" t="str">
        <f t="shared" si="0"/>
        <v>是</v>
      </c>
    </row>
    <row r="6" ht="35" customHeight="1" spans="1:6">
      <c r="A6" s="314" t="s">
        <v>2530</v>
      </c>
      <c r="B6" s="352" t="s">
        <v>2531</v>
      </c>
      <c r="C6" s="353"/>
      <c r="D6" s="353"/>
      <c r="E6" s="355"/>
      <c r="F6" s="354" t="str">
        <f t="shared" si="0"/>
        <v>是</v>
      </c>
    </row>
    <row r="7" ht="35" customHeight="1" spans="1:6">
      <c r="A7" s="314" t="s">
        <v>2532</v>
      </c>
      <c r="B7" s="352" t="s">
        <v>2533</v>
      </c>
      <c r="C7" s="353"/>
      <c r="D7" s="353"/>
      <c r="E7" s="355"/>
      <c r="F7" s="354" t="str">
        <f t="shared" si="0"/>
        <v>是</v>
      </c>
    </row>
    <row r="8" ht="35" customHeight="1" spans="1:6">
      <c r="A8" s="314" t="s">
        <v>2534</v>
      </c>
      <c r="B8" s="352" t="s">
        <v>2535</v>
      </c>
      <c r="C8" s="353"/>
      <c r="D8" s="353"/>
      <c r="E8" s="355"/>
      <c r="F8" s="354" t="str">
        <f t="shared" si="0"/>
        <v>是</v>
      </c>
    </row>
    <row r="9" ht="35" customHeight="1" spans="1:6">
      <c r="A9" s="314" t="s">
        <v>2536</v>
      </c>
      <c r="B9" s="352" t="s">
        <v>2537</v>
      </c>
      <c r="C9" s="353"/>
      <c r="D9" s="353"/>
      <c r="E9" s="355"/>
      <c r="F9" s="354" t="str">
        <f t="shared" si="0"/>
        <v>是</v>
      </c>
    </row>
    <row r="10" ht="35" customHeight="1" spans="1:6">
      <c r="A10" s="314" t="s">
        <v>2538</v>
      </c>
      <c r="B10" s="352" t="s">
        <v>2539</v>
      </c>
      <c r="C10" s="353">
        <f>SUBTOTAL(9,C11:C15)</f>
        <v>4751</v>
      </c>
      <c r="D10" s="353">
        <f>SUBTOTAL(9,D11:D15)</f>
        <v>20000</v>
      </c>
      <c r="E10" s="355"/>
      <c r="F10" s="354" t="str">
        <f t="shared" si="0"/>
        <v>是</v>
      </c>
    </row>
    <row r="11" ht="35" customHeight="1" spans="1:6">
      <c r="A11" s="314" t="s">
        <v>2540</v>
      </c>
      <c r="B11" s="356" t="s">
        <v>2541</v>
      </c>
      <c r="C11" s="357">
        <v>3980</v>
      </c>
      <c r="D11" s="357">
        <v>20000</v>
      </c>
      <c r="E11" s="358"/>
      <c r="F11" s="354" t="str">
        <f t="shared" si="0"/>
        <v>是</v>
      </c>
    </row>
    <row r="12" ht="35" customHeight="1" spans="1:6">
      <c r="A12" s="314" t="s">
        <v>2542</v>
      </c>
      <c r="B12" s="356" t="s">
        <v>2543</v>
      </c>
      <c r="C12" s="357">
        <v>167</v>
      </c>
      <c r="D12" s="357"/>
      <c r="E12" s="358"/>
      <c r="F12" s="354" t="str">
        <f t="shared" si="0"/>
        <v>是</v>
      </c>
    </row>
    <row r="13" ht="35" customHeight="1" spans="1:6">
      <c r="A13" s="314" t="s">
        <v>2544</v>
      </c>
      <c r="B13" s="356" t="s">
        <v>2545</v>
      </c>
      <c r="C13" s="357">
        <v>636</v>
      </c>
      <c r="D13" s="357"/>
      <c r="E13" s="358"/>
      <c r="F13" s="354" t="str">
        <f t="shared" si="0"/>
        <v>是</v>
      </c>
    </row>
    <row r="14" ht="35" customHeight="1" spans="1:6">
      <c r="A14" s="314" t="s">
        <v>2546</v>
      </c>
      <c r="B14" s="356" t="s">
        <v>2547</v>
      </c>
      <c r="C14" s="357">
        <v>-32</v>
      </c>
      <c r="D14" s="357"/>
      <c r="E14" s="358"/>
      <c r="F14" s="354" t="str">
        <f t="shared" si="0"/>
        <v>是</v>
      </c>
    </row>
    <row r="15" ht="35" customHeight="1" spans="1:6">
      <c r="A15" s="314" t="s">
        <v>2548</v>
      </c>
      <c r="B15" s="356" t="s">
        <v>2549</v>
      </c>
      <c r="C15" s="357"/>
      <c r="D15" s="357"/>
      <c r="E15" s="358"/>
      <c r="F15" s="354" t="str">
        <f t="shared" si="0"/>
        <v>否</v>
      </c>
    </row>
    <row r="16" ht="35" customHeight="1" spans="1:6">
      <c r="A16" s="359" t="s">
        <v>2550</v>
      </c>
      <c r="B16" s="175" t="s">
        <v>2551</v>
      </c>
      <c r="C16" s="353"/>
      <c r="D16" s="353"/>
      <c r="E16" s="355"/>
      <c r="F16" s="354" t="str">
        <f t="shared" si="0"/>
        <v>是</v>
      </c>
    </row>
    <row r="17" ht="35" customHeight="1" spans="1:6">
      <c r="A17" s="359" t="s">
        <v>2552</v>
      </c>
      <c r="B17" s="175" t="s">
        <v>2553</v>
      </c>
      <c r="C17" s="353"/>
      <c r="D17" s="353"/>
      <c r="E17" s="355"/>
      <c r="F17" s="354" t="str">
        <f t="shared" si="0"/>
        <v>是</v>
      </c>
    </row>
    <row r="18" ht="35" customHeight="1" spans="1:6">
      <c r="A18" s="359" t="s">
        <v>2554</v>
      </c>
      <c r="B18" s="195" t="s">
        <v>2555</v>
      </c>
      <c r="C18" s="357"/>
      <c r="D18" s="357"/>
      <c r="E18" s="358"/>
      <c r="F18" s="354" t="str">
        <f t="shared" si="0"/>
        <v>否</v>
      </c>
    </row>
    <row r="19" ht="35" customHeight="1" spans="1:6">
      <c r="A19" s="359" t="s">
        <v>2556</v>
      </c>
      <c r="B19" s="195" t="s">
        <v>2557</v>
      </c>
      <c r="C19" s="357"/>
      <c r="D19" s="357"/>
      <c r="E19" s="358"/>
      <c r="F19" s="354" t="str">
        <f t="shared" si="0"/>
        <v>否</v>
      </c>
    </row>
    <row r="20" ht="35" customHeight="1" spans="1:6">
      <c r="A20" s="359" t="s">
        <v>2558</v>
      </c>
      <c r="B20" s="175" t="s">
        <v>2559</v>
      </c>
      <c r="C20" s="353">
        <v>147</v>
      </c>
      <c r="D20" s="353">
        <v>150</v>
      </c>
      <c r="E20" s="355"/>
      <c r="F20" s="354" t="str">
        <f t="shared" si="0"/>
        <v>是</v>
      </c>
    </row>
    <row r="21" ht="35" customHeight="1" spans="1:6">
      <c r="A21" s="359" t="s">
        <v>2560</v>
      </c>
      <c r="B21" s="175" t="s">
        <v>2561</v>
      </c>
      <c r="C21" s="353"/>
      <c r="D21" s="353"/>
      <c r="E21" s="355"/>
      <c r="F21" s="354" t="str">
        <f t="shared" si="0"/>
        <v>是</v>
      </c>
    </row>
    <row r="22" ht="35" customHeight="1" spans="1:6">
      <c r="A22" s="359" t="s">
        <v>2562</v>
      </c>
      <c r="B22" s="175" t="s">
        <v>2563</v>
      </c>
      <c r="C22" s="353"/>
      <c r="D22" s="353"/>
      <c r="E22" s="355"/>
      <c r="F22" s="354" t="str">
        <f t="shared" si="0"/>
        <v>是</v>
      </c>
    </row>
    <row r="23" ht="35" customHeight="1" spans="1:6">
      <c r="A23" s="314" t="s">
        <v>2564</v>
      </c>
      <c r="B23" s="352" t="s">
        <v>2565</v>
      </c>
      <c r="C23" s="353"/>
      <c r="D23" s="353"/>
      <c r="E23" s="355"/>
      <c r="F23" s="354" t="str">
        <f t="shared" si="0"/>
        <v>是</v>
      </c>
    </row>
    <row r="24" ht="35" customHeight="1" spans="1:6">
      <c r="A24" s="314" t="s">
        <v>2566</v>
      </c>
      <c r="B24" s="352" t="s">
        <v>2567</v>
      </c>
      <c r="C24" s="353"/>
      <c r="D24" s="353"/>
      <c r="E24" s="355"/>
      <c r="F24" s="354" t="str">
        <f t="shared" si="0"/>
        <v>是</v>
      </c>
    </row>
    <row r="25" ht="35" customHeight="1" spans="1:6">
      <c r="A25" s="314" t="s">
        <v>2568</v>
      </c>
      <c r="B25" s="352" t="s">
        <v>2569</v>
      </c>
      <c r="C25" s="353"/>
      <c r="D25" s="353"/>
      <c r="E25" s="355"/>
      <c r="F25" s="354" t="str">
        <f t="shared" si="0"/>
        <v>是</v>
      </c>
    </row>
    <row r="26" ht="35" customHeight="1" spans="1:6">
      <c r="A26" s="314" t="s">
        <v>2570</v>
      </c>
      <c r="B26" s="352" t="s">
        <v>2571</v>
      </c>
      <c r="C26" s="353"/>
      <c r="D26" s="353"/>
      <c r="E26" s="355"/>
      <c r="F26" s="354" t="str">
        <f t="shared" si="0"/>
        <v>是</v>
      </c>
    </row>
    <row r="27" ht="35" customHeight="1" spans="1:6">
      <c r="A27" s="314" t="s">
        <v>2572</v>
      </c>
      <c r="B27" s="352" t="s">
        <v>2573</v>
      </c>
      <c r="C27" s="353">
        <v>1836</v>
      </c>
      <c r="D27" s="353">
        <v>3275</v>
      </c>
      <c r="E27" s="355"/>
      <c r="F27" s="354" t="str">
        <f t="shared" si="0"/>
        <v>是</v>
      </c>
    </row>
    <row r="28" ht="35" customHeight="1" spans="1:6">
      <c r="A28" s="314"/>
      <c r="B28" s="356"/>
      <c r="C28" s="357"/>
      <c r="D28" s="357"/>
      <c r="E28" s="358"/>
      <c r="F28" s="354" t="str">
        <f t="shared" si="0"/>
        <v>是</v>
      </c>
    </row>
    <row r="29" ht="35" customHeight="1" spans="1:6">
      <c r="A29" s="322"/>
      <c r="B29" s="360" t="s">
        <v>2574</v>
      </c>
      <c r="C29" s="353">
        <f>C4+C5+C6+C7+C8+C9+C10+C16+C17+C20+C21+C22+C23+C24+C25+C26+C27</f>
        <v>6734</v>
      </c>
      <c r="D29" s="353">
        <f>D4+D5+D6+D7+D8+D9+D10+D16+D17+D20+D21+D22+D23+D24+D25+D26+D27</f>
        <v>23425</v>
      </c>
      <c r="E29" s="355"/>
      <c r="F29" s="354" t="str">
        <f t="shared" si="0"/>
        <v>是</v>
      </c>
    </row>
    <row r="30" ht="35" customHeight="1" spans="1:6">
      <c r="A30" s="361">
        <v>105</v>
      </c>
      <c r="B30" s="362" t="s">
        <v>2575</v>
      </c>
      <c r="C30" s="326">
        <v>48800</v>
      </c>
      <c r="D30" s="326">
        <v>40730</v>
      </c>
      <c r="E30" s="363"/>
      <c r="F30" s="354" t="str">
        <f t="shared" si="0"/>
        <v>是</v>
      </c>
    </row>
    <row r="31" ht="35" customHeight="1" spans="1:6">
      <c r="A31" s="374">
        <v>110</v>
      </c>
      <c r="B31" s="364" t="s">
        <v>61</v>
      </c>
      <c r="C31" s="326">
        <f>C32+C35+C36</f>
        <v>27222</v>
      </c>
      <c r="D31" s="326">
        <f>D32+D35+D36</f>
        <v>35922</v>
      </c>
      <c r="E31" s="363"/>
      <c r="F31" s="354" t="str">
        <f t="shared" si="0"/>
        <v>是</v>
      </c>
    </row>
    <row r="32" ht="35" customHeight="1" spans="1:6">
      <c r="A32" s="374">
        <v>11004</v>
      </c>
      <c r="B32" s="364" t="s">
        <v>2576</v>
      </c>
      <c r="C32" s="326">
        <f>SUBTOTAL(9,C33:C34)</f>
        <v>4375</v>
      </c>
      <c r="D32" s="326">
        <f>SUBTOTAL(9,D33:D34)</f>
        <v>3047</v>
      </c>
      <c r="E32" s="363"/>
      <c r="F32" s="354" t="str">
        <f t="shared" si="0"/>
        <v>是</v>
      </c>
    </row>
    <row r="33" ht="35" customHeight="1" spans="1:6">
      <c r="A33" s="375">
        <v>1100402</v>
      </c>
      <c r="B33" s="366" t="s">
        <v>2577</v>
      </c>
      <c r="C33" s="334">
        <v>4375</v>
      </c>
      <c r="D33" s="335">
        <v>3047</v>
      </c>
      <c r="E33" s="367"/>
      <c r="F33" s="354" t="str">
        <f t="shared" si="0"/>
        <v>是</v>
      </c>
    </row>
    <row r="34" ht="35" customHeight="1" spans="1:6">
      <c r="A34" s="375">
        <v>1100403</v>
      </c>
      <c r="B34" s="366" t="s">
        <v>2578</v>
      </c>
      <c r="C34" s="334"/>
      <c r="D34" s="335"/>
      <c r="E34" s="367"/>
      <c r="F34" s="354" t="str">
        <f t="shared" si="0"/>
        <v>是</v>
      </c>
    </row>
    <row r="35" ht="35" customHeight="1" spans="1:6">
      <c r="A35" s="375">
        <v>11008</v>
      </c>
      <c r="B35" s="366" t="s">
        <v>64</v>
      </c>
      <c r="C35" s="334">
        <v>7890</v>
      </c>
      <c r="D35" s="335">
        <v>3569</v>
      </c>
      <c r="E35" s="367"/>
      <c r="F35" s="354" t="str">
        <f t="shared" si="0"/>
        <v>是</v>
      </c>
    </row>
    <row r="36" ht="35" customHeight="1" spans="1:6">
      <c r="A36" s="375">
        <v>11009</v>
      </c>
      <c r="B36" s="366" t="s">
        <v>65</v>
      </c>
      <c r="C36" s="334">
        <v>14957</v>
      </c>
      <c r="D36" s="335">
        <v>29306</v>
      </c>
      <c r="E36" s="367"/>
      <c r="F36" s="354" t="str">
        <f t="shared" si="0"/>
        <v>是</v>
      </c>
    </row>
    <row r="37" ht="35" customHeight="1" spans="1:6">
      <c r="A37" s="369"/>
      <c r="B37" s="370" t="s">
        <v>68</v>
      </c>
      <c r="C37" s="326">
        <f>C29+C30+C31</f>
        <v>82756</v>
      </c>
      <c r="D37" s="326">
        <f>D29+D30+D31</f>
        <v>100077</v>
      </c>
      <c r="E37" s="363"/>
      <c r="F37" s="354" t="str">
        <f t="shared" si="0"/>
        <v>是</v>
      </c>
    </row>
    <row r="38" spans="3:4">
      <c r="C38" s="376"/>
      <c r="D38" s="376"/>
    </row>
    <row r="40" spans="3:4">
      <c r="C40" s="376"/>
      <c r="D40" s="376"/>
    </row>
    <row r="42" spans="3:4">
      <c r="C42" s="376"/>
      <c r="D42" s="376"/>
    </row>
    <row r="43" spans="3:4">
      <c r="C43" s="376"/>
      <c r="D43" s="376"/>
    </row>
    <row r="45" spans="3:4">
      <c r="C45" s="376"/>
      <c r="D45" s="376"/>
    </row>
    <row r="46" spans="3:4">
      <c r="C46" s="376"/>
      <c r="D46" s="376"/>
    </row>
    <row r="47" spans="3:4">
      <c r="C47" s="376"/>
      <c r="D47" s="376"/>
    </row>
    <row r="48" spans="3:4">
      <c r="C48" s="376"/>
      <c r="D48" s="376"/>
    </row>
    <row r="50" spans="3:4">
      <c r="C50" s="376"/>
      <c r="D50" s="376"/>
    </row>
  </sheetData>
  <autoFilter ref="A3:F37">
    <filterColumn colId="5">
      <customFilters>
        <customFilter operator="equal" val="是"/>
      </customFilters>
    </filterColumn>
    <extLst/>
  </autoFilter>
  <mergeCells count="1">
    <mergeCell ref="A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D33:D35">
    <cfRule type="expression" dxfId="1" priority="7" stopIfTrue="1">
      <formula>"len($A:$A)=3"</formula>
    </cfRule>
  </conditionalFormatting>
  <conditionalFormatting sqref="C30:C35 D30:D34">
    <cfRule type="expression" dxfId="1" priority="10"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1-1凤庆县一般公共预算收入情况表</vt:lpstr>
      <vt:lpstr>1-2凤庆县一般公共预算支出情况表</vt:lpstr>
      <vt:lpstr>1-3县本级一般公共预算收入情况表</vt:lpstr>
      <vt:lpstr>1-4县本级一般公共预算支出情况表（公开到项级）</vt:lpstr>
      <vt:lpstr>1-5县本级一般公共预算基本支出情况表（公开到款级）</vt:lpstr>
      <vt:lpstr>1-6一般公共预算支出表（州（市）对下转移支付项目）</vt:lpstr>
      <vt:lpstr>1-7凤庆县分地区税收返还和转移支付预算表</vt:lpstr>
      <vt:lpstr>1-8凤庆县县本级“三公”经费预算财政拨款情况统计表</vt:lpstr>
      <vt:lpstr>2-1凤庆县政府性基金预算收入情况表</vt:lpstr>
      <vt:lpstr>2-2凤庆县政府性基金预算支出情况表</vt:lpstr>
      <vt:lpstr>2-3县本级政府性基金预算收入情况表</vt:lpstr>
      <vt:lpstr>2-4县本级政府性基金预算支出情况表（公开到项级）</vt:lpstr>
      <vt:lpstr>2-5本级政府性基金支出表（州（市）对下转移支付）</vt:lpstr>
      <vt:lpstr>3-1凤庆县国有资本经营收入预算情况表</vt:lpstr>
      <vt:lpstr>3-2凤庆县国有资本经营支出预算情况表</vt:lpstr>
      <vt:lpstr>3-3县本级国有资本经营收入预算情况表</vt:lpstr>
      <vt:lpstr>3-4县本级国有资本经营支出预算情况表（公开到项级）</vt:lpstr>
      <vt:lpstr>3-5 凤庆县国有资本经营预算转移支付表 （分地区）</vt:lpstr>
      <vt:lpstr>3-6 国有资本经营预算转移支付表（分项目）</vt:lpstr>
      <vt:lpstr>4-1凤庆县社会保险基金收入预算情况表</vt:lpstr>
      <vt:lpstr>4-2凤庆县社会保险基金支出预算情况表</vt:lpstr>
      <vt:lpstr>4-3凤庆县县本级社会保险基金收入预算情况表</vt:lpstr>
      <vt:lpstr>4-4凤庆县县本级社会保险基金支出预算情况表</vt:lpstr>
      <vt:lpstr>5-1   2023年地方政府债务限额及余额预算情况表</vt:lpstr>
      <vt:lpstr>5-2  2023年地方政府一般债务余额情况表</vt:lpstr>
      <vt:lpstr>5-3  本级2023年地方政府一般债务余额情况表</vt:lpstr>
      <vt:lpstr>5-4 2023年地方政府专项债务余额情况表</vt:lpstr>
      <vt:lpstr>5-5 本级2023年地方政府专项债务余额情况表（本级）</vt:lpstr>
      <vt:lpstr>5-6 地方政府债券发行及还本付息情况表</vt:lpstr>
      <vt:lpstr>5-7 2024年政府专项债务限额和余额情况表</vt:lpstr>
      <vt:lpstr>5-8 2024年年初新增地方政府债券资金安排表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黄淑梅</cp:lastModifiedBy>
  <dcterms:created xsi:type="dcterms:W3CDTF">2006-09-16T00:00:00Z</dcterms:created>
  <cp:lastPrinted>2020-05-07T10:46:00Z</cp:lastPrinted>
  <dcterms:modified xsi:type="dcterms:W3CDTF">2024-04-01T09:31:45Z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2052-12.1.0.16704</vt:lpwstr>
  </property>
  <property fmtid="{D5CDD505-2E9C-101B-9397-08002B2CF9AE}" pid="3" name="ICV">
    <vt:lpwstr>1C9FF887C2B0427DB912819DF0FEEE47_12</vt:lpwstr>
  </property>
</Properties>
</file>